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GMac/Documents/Steep Church/Steep Accounts/"/>
    </mc:Choice>
  </mc:AlternateContent>
  <xr:revisionPtr revIDLastSave="0" documentId="13_ncr:1_{45AC1049-337E-C44F-B950-CD67C40DC54D}" xr6:coauthVersionLast="47" xr6:coauthVersionMax="47" xr10:uidLastSave="{00000000-0000-0000-0000-000000000000}"/>
  <bookViews>
    <workbookView xWindow="12560" yWindow="500" windowWidth="21060" windowHeight="22540" xr2:uid="{4D70B77D-A914-2A44-A70E-A8087B8A11EC}"/>
  </bookViews>
  <sheets>
    <sheet name="Sheet1" sheetId="1" r:id="rId1"/>
    <sheet name="Sheet2" sheetId="2" r:id="rId2"/>
  </sheets>
  <definedNames>
    <definedName name="_xlnm.Print_Area" localSheetId="0">Sheet1!$A$1:$F$196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D144" i="1"/>
  <c r="E144" i="1"/>
  <c r="C144" i="1"/>
  <c r="E127" i="1"/>
  <c r="C127" i="1"/>
  <c r="E93" i="1"/>
  <c r="F127" i="1" l="1"/>
  <c r="E87" i="1"/>
  <c r="C62" i="1"/>
  <c r="F196" i="1"/>
  <c r="D196" i="1"/>
  <c r="C196" i="1"/>
  <c r="E195" i="1"/>
  <c r="E194" i="1"/>
  <c r="E193" i="1"/>
  <c r="E192" i="1"/>
  <c r="E191" i="1"/>
  <c r="F185" i="1"/>
  <c r="D185" i="1"/>
  <c r="C185" i="1"/>
  <c r="E184" i="1"/>
  <c r="E183" i="1"/>
  <c r="E182" i="1"/>
  <c r="E181" i="1"/>
  <c r="E180" i="1"/>
  <c r="F176" i="1"/>
  <c r="F187" i="1" s="1"/>
  <c r="D176" i="1"/>
  <c r="E175" i="1"/>
  <c r="C174" i="1"/>
  <c r="E174" i="1" s="1"/>
  <c r="C173" i="1"/>
  <c r="D167" i="1"/>
  <c r="F141" i="1"/>
  <c r="C141" i="1"/>
  <c r="E139" i="1"/>
  <c r="D141" i="1"/>
  <c r="E138" i="1"/>
  <c r="D36" i="1" s="1"/>
  <c r="E36" i="1" s="1"/>
  <c r="F136" i="1"/>
  <c r="D136" i="1"/>
  <c r="C136" i="1"/>
  <c r="F132" i="1"/>
  <c r="D132" i="1"/>
  <c r="C131" i="1"/>
  <c r="E131" i="1" s="1"/>
  <c r="C129" i="1"/>
  <c r="E129" i="1" s="1"/>
  <c r="D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F111" i="1"/>
  <c r="D111" i="1"/>
  <c r="E110" i="1"/>
  <c r="C109" i="1"/>
  <c r="E109" i="1" s="1"/>
  <c r="E108" i="1"/>
  <c r="F106" i="1"/>
  <c r="D106" i="1"/>
  <c r="E105" i="1"/>
  <c r="E26" i="1" s="1"/>
  <c r="E104" i="1"/>
  <c r="D94" i="1"/>
  <c r="E94" i="1" s="1"/>
  <c r="D20" i="1" s="1"/>
  <c r="E20" i="1" s="1"/>
  <c r="E92" i="1"/>
  <c r="F89" i="1"/>
  <c r="D89" i="1"/>
  <c r="E88" i="1"/>
  <c r="E86" i="1"/>
  <c r="E85" i="1"/>
  <c r="E84" i="1"/>
  <c r="E83" i="1"/>
  <c r="F80" i="1"/>
  <c r="D80" i="1"/>
  <c r="E79" i="1"/>
  <c r="E78" i="1"/>
  <c r="E77" i="1"/>
  <c r="E76" i="1"/>
  <c r="E75" i="1"/>
  <c r="E74" i="1"/>
  <c r="E73" i="1"/>
  <c r="E72" i="1"/>
  <c r="E71" i="1"/>
  <c r="F67" i="1"/>
  <c r="D67" i="1"/>
  <c r="C67" i="1"/>
  <c r="E66" i="1"/>
  <c r="C19" i="1" s="1"/>
  <c r="E19" i="1" s="1"/>
  <c r="E65" i="1"/>
  <c r="E18" i="1" s="1"/>
  <c r="E64" i="1"/>
  <c r="F62" i="1"/>
  <c r="D62" i="1"/>
  <c r="E60" i="1"/>
  <c r="E38" i="1" s="1"/>
  <c r="E59" i="1"/>
  <c r="E9" i="1" s="1"/>
  <c r="E58" i="1"/>
  <c r="E8" i="1" s="1"/>
  <c r="E56" i="1"/>
  <c r="E39" i="1"/>
  <c r="D37" i="1"/>
  <c r="E37" i="1" s="1"/>
  <c r="F32" i="1"/>
  <c r="D32" i="1"/>
  <c r="E29" i="1"/>
  <c r="E17" i="1"/>
  <c r="E14" i="1"/>
  <c r="D10" i="1"/>
  <c r="F9" i="1"/>
  <c r="F8" i="1"/>
  <c r="E6" i="1"/>
  <c r="F7" i="1"/>
  <c r="F5" i="1"/>
  <c r="C176" i="1" l="1"/>
  <c r="D97" i="1"/>
  <c r="F97" i="1"/>
  <c r="E141" i="1"/>
  <c r="E111" i="1"/>
  <c r="E27" i="1" s="1"/>
  <c r="E57" i="1"/>
  <c r="E7" i="1" s="1"/>
  <c r="E67" i="1"/>
  <c r="D21" i="1"/>
  <c r="D34" i="1" s="1"/>
  <c r="D41" i="1" s="1"/>
  <c r="E55" i="1"/>
  <c r="E5" i="1" s="1"/>
  <c r="E89" i="1"/>
  <c r="E106" i="1"/>
  <c r="F144" i="1"/>
  <c r="E185" i="1"/>
  <c r="E196" i="1"/>
  <c r="F10" i="1"/>
  <c r="F34" i="1" s="1"/>
  <c r="F41" i="1" s="1"/>
  <c r="C80" i="1"/>
  <c r="E173" i="1"/>
  <c r="E176" i="1" s="1"/>
  <c r="E187" i="1" s="1"/>
  <c r="C89" i="1"/>
  <c r="C106" i="1"/>
  <c r="C111" i="1"/>
  <c r="C132" i="1"/>
  <c r="C10" i="1"/>
  <c r="E28" i="1"/>
  <c r="E25" i="1"/>
  <c r="E70" i="1"/>
  <c r="E80" i="1" s="1"/>
  <c r="E12" i="1" s="1"/>
  <c r="E130" i="1"/>
  <c r="E132" i="1" s="1"/>
  <c r="E31" i="1" s="1"/>
  <c r="E135" i="1"/>
  <c r="E136" i="1" s="1"/>
  <c r="E30" i="1" s="1"/>
  <c r="E16" i="1"/>
  <c r="E13" i="1" l="1"/>
  <c r="E97" i="1"/>
  <c r="E10" i="1"/>
  <c r="E21" i="1" s="1"/>
  <c r="C97" i="1"/>
  <c r="E62" i="1"/>
  <c r="C159" i="1"/>
  <c r="D161" i="1" s="1"/>
  <c r="E32" i="1"/>
  <c r="C32" i="1"/>
  <c r="C21" i="1"/>
  <c r="C155" i="1" l="1"/>
  <c r="D157" i="1" s="1"/>
  <c r="D163" i="1"/>
  <c r="C34" i="1"/>
  <c r="C41" i="1" l="1"/>
  <c r="E41" i="1" s="1"/>
  <c r="E34" i="1"/>
</calcChain>
</file>

<file path=xl/sharedStrings.xml><?xml version="1.0" encoding="utf-8"?>
<sst xmlns="http://schemas.openxmlformats.org/spreadsheetml/2006/main" count="164" uniqueCount="124">
  <si>
    <t>Receipts and Payments Account</t>
  </si>
  <si>
    <t>Unrestricted</t>
  </si>
  <si>
    <t>Restricted</t>
  </si>
  <si>
    <t>RECEIPTS</t>
  </si>
  <si>
    <t>£</t>
  </si>
  <si>
    <t>Voluntary Receipts</t>
  </si>
  <si>
    <t>Planned Giving - Gift Aid /Covenanted</t>
  </si>
  <si>
    <t>Collections</t>
  </si>
  <si>
    <t>Other Gift Aid giving</t>
  </si>
  <si>
    <t>Not Gift Aid Donations</t>
  </si>
  <si>
    <t>Income Tax recovered (Gift Aid)</t>
  </si>
  <si>
    <t>Operating income</t>
  </si>
  <si>
    <t>Income from Fund raising etc</t>
  </si>
  <si>
    <t>Investment income &amp; Interest received</t>
  </si>
  <si>
    <t>Church activities</t>
  </si>
  <si>
    <t>Wedding &amp; Funeral fees</t>
  </si>
  <si>
    <t>Fees due Diocese</t>
  </si>
  <si>
    <t>Grants - War Memorial &amp; Diocese</t>
  </si>
  <si>
    <t xml:space="preserve">Insurance claim </t>
  </si>
  <si>
    <t>Total Receipts</t>
  </si>
  <si>
    <t>PAYMENTS</t>
  </si>
  <si>
    <t>Diocesan quota + Diocesan &amp; Deanery Expenses</t>
  </si>
  <si>
    <t>Fees paid Diocese</t>
  </si>
  <si>
    <t>Clergy &amp; staffing costs</t>
  </si>
  <si>
    <t>Church running costs</t>
  </si>
  <si>
    <t>Mission</t>
  </si>
  <si>
    <t>Charities</t>
  </si>
  <si>
    <t>Cost of generating funds</t>
  </si>
  <si>
    <t>Operating (loss) / surplus for the year less</t>
  </si>
  <si>
    <t xml:space="preserve">Exceptional items </t>
  </si>
  <si>
    <t>Spot lights</t>
  </si>
  <si>
    <t>Broadband</t>
  </si>
  <si>
    <t>FOSC</t>
  </si>
  <si>
    <t>Transfer (to)/from CBF Funds</t>
  </si>
  <si>
    <t>Legacies</t>
  </si>
  <si>
    <t>Operating surplus for the year</t>
  </si>
  <si>
    <t>Approved by PCC on……………………………………………</t>
  </si>
  <si>
    <t>(Chairman)……………………………………………………………………………..</t>
  </si>
  <si>
    <t>Receipts</t>
  </si>
  <si>
    <t>Incoming Resources from Donors</t>
  </si>
  <si>
    <t>Income tax recovered (on Gift Aid)</t>
  </si>
  <si>
    <t>Friends of Steep Church (FOSC)</t>
  </si>
  <si>
    <t xml:space="preserve">Wedding &amp; Funeral Fees </t>
  </si>
  <si>
    <t>Grants War Memorial and Diocese)</t>
  </si>
  <si>
    <t>Insurance claim</t>
  </si>
  <si>
    <t>Wall safe sales</t>
  </si>
  <si>
    <t>Fund Raising</t>
  </si>
  <si>
    <t>Steep Lecture</t>
  </si>
  <si>
    <t>Barn Dance</t>
  </si>
  <si>
    <t>Harvest Lunch</t>
  </si>
  <si>
    <t>Edward Thomas Teas</t>
  </si>
  <si>
    <t>Ride &amp; Stride event</t>
  </si>
  <si>
    <t>Safari Supper</t>
  </si>
  <si>
    <t>Newsletter Donations and Advertisments</t>
  </si>
  <si>
    <t>PC Meetings / Car parking - Stroud Church</t>
  </si>
  <si>
    <t>Income from investments</t>
  </si>
  <si>
    <t>Interest on Investment Fund (002S)</t>
  </si>
  <si>
    <t>Lloyds Bank Deposit Account - 1 yr Fixed Term</t>
  </si>
  <si>
    <t>Other voluntary Incoming Resources</t>
  </si>
  <si>
    <t>Vicar's fees to go to Diocese</t>
  </si>
  <si>
    <t>Payments</t>
  </si>
  <si>
    <t>Relating to work of the church</t>
  </si>
  <si>
    <t>Diocesan quota                                                  Note 1</t>
  </si>
  <si>
    <t>Fees due to Diocesan &amp; Deanery Expenses</t>
  </si>
  <si>
    <t>Church running expenses</t>
  </si>
  <si>
    <t>Vicar + Clergy expenses</t>
  </si>
  <si>
    <t>Visiting Clergy &amp; Children &amp; Youth Worker</t>
  </si>
  <si>
    <t>Other Fees (Salaries, Wages &amp; Honoraria)</t>
  </si>
  <si>
    <t>Mission, Evangelism projects</t>
  </si>
  <si>
    <t>Vicarage Water &amp; Waste Water</t>
  </si>
  <si>
    <t>Heating, lighting &amp; water</t>
  </si>
  <si>
    <t>Insurance</t>
  </si>
  <si>
    <t>Building maintainence (general)</t>
  </si>
  <si>
    <t>Bells, Choir, Organ &amp; Sound</t>
  </si>
  <si>
    <t>Church Service Requirements</t>
  </si>
  <si>
    <t>Sundries</t>
  </si>
  <si>
    <t>Churchyard Maintenance</t>
  </si>
  <si>
    <t>Funeral / Wedding expenses</t>
  </si>
  <si>
    <t>Administration</t>
  </si>
  <si>
    <t>Admin, Printing, Stationery &amp; Postage</t>
  </si>
  <si>
    <t>Purchase of items for Wall Safe Sales</t>
  </si>
  <si>
    <t>Printing 'Steep Newsletter'</t>
  </si>
  <si>
    <t>Harvest Lunch expenses</t>
  </si>
  <si>
    <t>Home &amp; Overseas Missions</t>
  </si>
  <si>
    <t>Exceptional payments - Spot Lights</t>
  </si>
  <si>
    <t>Total Payments</t>
  </si>
  <si>
    <t>Note 1.</t>
  </si>
  <si>
    <t>Diocesan quota has been paid from current income.  PCC has resolved that quota will not be paid from reserves.</t>
  </si>
  <si>
    <t>Note 2</t>
  </si>
  <si>
    <t>Bank Reconciliation</t>
  </si>
  <si>
    <t>Proceeds arising from sale of investments Note 6</t>
  </si>
  <si>
    <t>Total</t>
  </si>
  <si>
    <t>Unpresented cheques</t>
  </si>
  <si>
    <t>Balance 31st December 2022</t>
  </si>
  <si>
    <t>Statement of Assets</t>
  </si>
  <si>
    <t>Cash Funds</t>
  </si>
  <si>
    <t>Lloyds Bank Current Account</t>
  </si>
  <si>
    <t>Less unpresented cheques</t>
  </si>
  <si>
    <t>Lloyds Bank Deposit Account</t>
  </si>
  <si>
    <t>Book Value of Investments</t>
  </si>
  <si>
    <t>Ivy Cottage Property Fund (019P)</t>
  </si>
  <si>
    <t>Ivy Cottage Investment Fund (184S)</t>
  </si>
  <si>
    <t>CBF Investment Fund (002S)</t>
  </si>
  <si>
    <t>CBF Global Equity Income Fund (001L)</t>
  </si>
  <si>
    <t>CBF Sheltema Churchyard GE Fund (002L)</t>
  </si>
  <si>
    <t>Total Assets at Book value</t>
  </si>
  <si>
    <t>Market value of Investments</t>
  </si>
  <si>
    <r>
      <t xml:space="preserve">Balance C/Fwd 1st January 2023 - </t>
    </r>
    <r>
      <rPr>
        <sz val="12"/>
        <rFont val="Calibri"/>
        <family val="2"/>
      </rPr>
      <t>Current account</t>
    </r>
  </si>
  <si>
    <t xml:space="preserve">Profit on sale of investments </t>
  </si>
  <si>
    <t>Heart Foundation, FOSU, Macmillian Cancer Support, National Kidney Foundation, Rosemary Foundation</t>
  </si>
  <si>
    <t xml:space="preserve">Charity donations were made as follows: </t>
  </si>
  <si>
    <t>Interest on Property Fund (Ivy Cottage) (019P)</t>
  </si>
  <si>
    <t>Interest - Investment Account (Ivy Cottage) (184S)</t>
  </si>
  <si>
    <t>To Charities                                                   Note 2</t>
  </si>
  <si>
    <t xml:space="preserve">                                    - Deposit account</t>
  </si>
  <si>
    <t xml:space="preserve">                                     - Deposit account</t>
  </si>
  <si>
    <t xml:space="preserve">                   - Broadband</t>
  </si>
  <si>
    <t xml:space="preserve">                   -Transfers to CBF Funds</t>
  </si>
  <si>
    <t>Drawdown from Investment Fund (002S)</t>
  </si>
  <si>
    <t>Interest on Global Equity Income Fund (001L)</t>
  </si>
  <si>
    <t>Interest on Global Equity Income Fund (002L)</t>
  </si>
  <si>
    <t xml:space="preserve">Legacies </t>
  </si>
  <si>
    <t>The operating outcome for the year is a surplus of £13,557.02.</t>
  </si>
  <si>
    <r>
      <t xml:space="preserve">Balance B/Fwd 1st January 2022 - </t>
    </r>
    <r>
      <rPr>
        <sz val="12"/>
        <rFont val="Calibri"/>
        <family val="2"/>
      </rPr>
      <t>Current account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</si>
</sst>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_);[Red]\(&quot;£&quot;#,##0.00\)"/>
    <numFmt numFmtId="164" formatCode="0.0%"/>
    <numFmt numFmtId="165" formatCode="#,##0.00;[Red]\(#,##0.00\)"/>
    <numFmt numFmtId="166" formatCode="#,##0;[Red]\(#,##0\)"/>
  </numFmts>
  <fonts count="20">
    <font>
      <sz val="12"/>
      <color theme="1"/>
      <name val="TimesNewRomanPSMT"/>
      <family val="2"/>
    </font>
    <font>
      <b/>
      <u/>
      <sz val="14"/>
      <color indexed="8"/>
      <name val="Verdana"/>
      <family val="2"/>
    </font>
    <font>
      <b/>
      <sz val="11"/>
      <color indexed="8"/>
      <name val="Verdana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8"/>
      <color indexed="8"/>
      <name val="Verdana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10"/>
      <color indexed="8"/>
      <name val="Verdana"/>
      <family val="2"/>
    </font>
    <font>
      <b/>
      <sz val="14"/>
      <name val="Calibri"/>
      <family val="2"/>
    </font>
    <font>
      <sz val="11"/>
      <name val="Calibri"/>
      <family val="2"/>
    </font>
    <font>
      <b/>
      <u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4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0" fillId="0" borderId="0" xfId="0" applyNumberForma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40" fontId="0" fillId="0" borderId="0" xfId="0" applyNumberFormat="1"/>
    <xf numFmtId="8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3" fillId="0" borderId="0" xfId="0" applyFont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2" fillId="0" borderId="0" xfId="0" applyNumberFormat="1" applyFont="1"/>
    <xf numFmtId="0" fontId="5" fillId="0" borderId="0" xfId="0" applyFont="1"/>
    <xf numFmtId="1" fontId="4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4" fillId="0" borderId="0" xfId="0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2" xfId="0" applyNumberFormat="1" applyBorder="1"/>
    <xf numFmtId="164" fontId="6" fillId="0" borderId="0" xfId="0" applyNumberFormat="1" applyFont="1"/>
    <xf numFmtId="4" fontId="3" fillId="0" borderId="3" xfId="0" applyNumberFormat="1" applyFont="1" applyBorder="1"/>
    <xf numFmtId="4" fontId="3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0" fillId="0" borderId="8" xfId="0" applyNumberFormat="1" applyBorder="1"/>
    <xf numFmtId="0" fontId="8" fillId="0" borderId="0" xfId="0" applyFont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7" xfId="0" applyFont="1" applyBorder="1"/>
    <xf numFmtId="0" fontId="0" fillId="0" borderId="8" xfId="0" applyBorder="1"/>
    <xf numFmtId="0" fontId="0" fillId="0" borderId="7" xfId="0" applyBorder="1"/>
    <xf numFmtId="40" fontId="0" fillId="0" borderId="1" xfId="0" applyNumberFormat="1" applyBorder="1"/>
    <xf numFmtId="40" fontId="0" fillId="0" borderId="2" xfId="0" applyNumberFormat="1" applyBorder="1"/>
    <xf numFmtId="0" fontId="9" fillId="0" borderId="0" xfId="0" applyFont="1"/>
    <xf numFmtId="3" fontId="2" fillId="0" borderId="0" xfId="0" applyNumberFormat="1" applyFont="1"/>
    <xf numFmtId="0" fontId="0" fillId="0" borderId="9" xfId="0" applyBorder="1"/>
    <xf numFmtId="164" fontId="10" fillId="0" borderId="9" xfId="0" applyNumberFormat="1" applyFont="1" applyBorder="1"/>
    <xf numFmtId="0" fontId="11" fillId="0" borderId="0" xfId="0" applyFont="1"/>
    <xf numFmtId="40" fontId="11" fillId="0" borderId="5" xfId="0" applyNumberFormat="1" applyFont="1" applyBorder="1"/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3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10" xfId="0" applyNumberFormat="1" applyFont="1" applyBorder="1"/>
    <xf numFmtId="0" fontId="0" fillId="0" borderId="10" xfId="0" applyBorder="1"/>
    <xf numFmtId="3" fontId="8" fillId="0" borderId="10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/>
    <xf numFmtId="165" fontId="4" fillId="0" borderId="2" xfId="0" applyNumberFormat="1" applyFont="1" applyBorder="1"/>
    <xf numFmtId="165" fontId="4" fillId="0" borderId="11" xfId="0" applyNumberFormat="1" applyFont="1" applyBorder="1"/>
    <xf numFmtId="165" fontId="4" fillId="0" borderId="17" xfId="0" applyNumberFormat="1" applyFont="1" applyBorder="1"/>
    <xf numFmtId="0" fontId="4" fillId="0" borderId="0" xfId="0" applyFont="1" applyAlignment="1">
      <alignment horizontal="left"/>
    </xf>
    <xf numFmtId="0" fontId="17" fillId="0" borderId="0" xfId="0" applyFont="1"/>
    <xf numFmtId="165" fontId="3" fillId="0" borderId="1" xfId="0" applyNumberFormat="1" applyFont="1" applyBorder="1"/>
    <xf numFmtId="165" fontId="3" fillId="0" borderId="11" xfId="0" applyNumberFormat="1" applyFont="1" applyBorder="1"/>
    <xf numFmtId="165" fontId="4" fillId="0" borderId="18" xfId="0" applyNumberFormat="1" applyFont="1" applyBorder="1"/>
    <xf numFmtId="165" fontId="4" fillId="0" borderId="19" xfId="0" applyNumberFormat="1" applyFont="1" applyBorder="1"/>
    <xf numFmtId="166" fontId="8" fillId="0" borderId="0" xfId="0" applyNumberFormat="1" applyFont="1"/>
    <xf numFmtId="40" fontId="13" fillId="0" borderId="0" xfId="0" applyNumberFormat="1" applyFont="1"/>
    <xf numFmtId="40" fontId="3" fillId="0" borderId="0" xfId="0" applyNumberFormat="1" applyFont="1"/>
    <xf numFmtId="3" fontId="3" fillId="0" borderId="0" xfId="0" applyNumberFormat="1" applyFont="1"/>
    <xf numFmtId="8" fontId="3" fillId="0" borderId="0" xfId="0" applyNumberFormat="1" applyFont="1"/>
    <xf numFmtId="40" fontId="5" fillId="0" borderId="0" xfId="0" applyNumberFormat="1" applyFont="1"/>
    <xf numFmtId="40" fontId="4" fillId="0" borderId="0" xfId="0" applyNumberFormat="1" applyFont="1"/>
    <xf numFmtId="40" fontId="4" fillId="0" borderId="20" xfId="0" applyNumberFormat="1" applyFont="1" applyBorder="1"/>
    <xf numFmtId="40" fontId="4" fillId="0" borderId="21" xfId="0" applyNumberFormat="1" applyFont="1" applyBorder="1"/>
    <xf numFmtId="8" fontId="12" fillId="0" borderId="0" xfId="0" applyNumberFormat="1" applyFont="1"/>
    <xf numFmtId="40" fontId="3" fillId="0" borderId="21" xfId="0" applyNumberFormat="1" applyFont="1" applyBorder="1"/>
    <xf numFmtId="3" fontId="4" fillId="0" borderId="0" xfId="0" applyNumberFormat="1" applyFont="1"/>
    <xf numFmtId="0" fontId="18" fillId="0" borderId="0" xfId="0" applyFont="1"/>
    <xf numFmtId="40" fontId="4" fillId="0" borderId="22" xfId="0" applyNumberFormat="1" applyFont="1" applyBorder="1"/>
    <xf numFmtId="3" fontId="5" fillId="0" borderId="0" xfId="0" applyNumberFormat="1" applyFont="1"/>
    <xf numFmtId="40" fontId="19" fillId="0" borderId="21" xfId="0" applyNumberFormat="1" applyFont="1" applyBorder="1"/>
    <xf numFmtId="16" fontId="3" fillId="0" borderId="0" xfId="0" applyNumberFormat="1" applyFont="1"/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/>
    <xf numFmtId="4" fontId="4" fillId="0" borderId="10" xfId="0" applyNumberFormat="1" applyFont="1" applyBorder="1"/>
    <xf numFmtId="4" fontId="4" fillId="0" borderId="2" xfId="0" quotePrefix="1" applyNumberFormat="1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13" xfId="0" applyNumberFormat="1" applyFont="1" applyBorder="1"/>
    <xf numFmtId="4" fontId="4" fillId="0" borderId="14" xfId="0" applyNumberFormat="1" applyFont="1" applyBorder="1"/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4B1B-121A-594C-BC4E-0D13A35FE555}">
  <dimension ref="A1:H196"/>
  <sheetViews>
    <sheetView tabSelected="1" topLeftCell="A27" zoomScaleNormal="100" workbookViewId="0">
      <selection activeCell="B45" sqref="B45"/>
    </sheetView>
  </sheetViews>
  <sheetFormatPr baseColWidth="10" defaultRowHeight="16"/>
  <cols>
    <col min="1" max="1" width="9.1640625" customWidth="1"/>
    <col min="2" max="2" width="37.1640625" customWidth="1"/>
    <col min="3" max="5" width="11.1640625" customWidth="1"/>
    <col min="6" max="6" width="11.5" customWidth="1"/>
  </cols>
  <sheetData>
    <row r="1" spans="1:7" ht="18">
      <c r="A1" s="7" t="s">
        <v>0</v>
      </c>
      <c r="B1" s="8"/>
      <c r="D1" s="9"/>
      <c r="F1" s="1"/>
      <c r="G1" s="10"/>
    </row>
    <row r="2" spans="1:7">
      <c r="A2" s="11"/>
      <c r="B2" s="11"/>
      <c r="C2" s="12" t="s">
        <v>1</v>
      </c>
      <c r="D2" s="13" t="s">
        <v>2</v>
      </c>
      <c r="E2" s="14">
        <v>2022</v>
      </c>
      <c r="F2" s="14">
        <v>2021</v>
      </c>
      <c r="G2" s="15"/>
    </row>
    <row r="3" spans="1:7">
      <c r="A3" s="16" t="s">
        <v>3</v>
      </c>
      <c r="B3" s="11"/>
      <c r="C3" s="12" t="s">
        <v>4</v>
      </c>
      <c r="D3" s="13" t="s">
        <v>4</v>
      </c>
      <c r="E3" s="13" t="s">
        <v>4</v>
      </c>
      <c r="F3" s="17" t="s">
        <v>4</v>
      </c>
    </row>
    <row r="4" spans="1:7">
      <c r="A4" s="16" t="s">
        <v>5</v>
      </c>
      <c r="B4" s="11"/>
      <c r="C4" s="18"/>
      <c r="D4" s="19"/>
      <c r="E4" s="20"/>
      <c r="F4" s="20"/>
      <c r="G4" s="4"/>
    </row>
    <row r="5" spans="1:7">
      <c r="A5" s="11"/>
      <c r="B5" s="21" t="s">
        <v>6</v>
      </c>
      <c r="C5" s="22">
        <v>33342.12999999999</v>
      </c>
      <c r="D5" s="23"/>
      <c r="E5" s="22">
        <f>C5+D5</f>
        <v>33342.12999999999</v>
      </c>
      <c r="F5" s="22">
        <f>F55</f>
        <v>29989.97</v>
      </c>
      <c r="G5" s="4"/>
    </row>
    <row r="6" spans="1:7">
      <c r="A6" s="11"/>
      <c r="B6" s="11" t="s">
        <v>8</v>
      </c>
      <c r="C6" s="22">
        <v>14218.260000000002</v>
      </c>
      <c r="D6" s="23"/>
      <c r="E6" s="22">
        <f>C6+D6</f>
        <v>14218.260000000002</v>
      </c>
      <c r="F6" s="22">
        <v>11533.92</v>
      </c>
      <c r="G6" s="25"/>
    </row>
    <row r="7" spans="1:7">
      <c r="A7" s="11"/>
      <c r="B7" s="11" t="s">
        <v>7</v>
      </c>
      <c r="C7" s="22">
        <v>6297.3</v>
      </c>
      <c r="D7" s="23"/>
      <c r="E7" s="22">
        <f>C7+D7</f>
        <v>6297.3</v>
      </c>
      <c r="F7" s="22">
        <f>F57</f>
        <v>3558.95</v>
      </c>
      <c r="G7" s="25"/>
    </row>
    <row r="8" spans="1:7">
      <c r="A8" s="11"/>
      <c r="B8" s="11" t="s">
        <v>9</v>
      </c>
      <c r="C8" s="22">
        <v>726.1</v>
      </c>
      <c r="D8" s="23"/>
      <c r="E8" s="22">
        <f>C8+D8</f>
        <v>726.1</v>
      </c>
      <c r="F8" s="22">
        <f t="shared" ref="F8:F9" si="0">F58</f>
        <v>623.85</v>
      </c>
    </row>
    <row r="9" spans="1:7">
      <c r="A9" s="11"/>
      <c r="B9" s="11" t="s">
        <v>10</v>
      </c>
      <c r="C9" s="22">
        <v>12346.889999999998</v>
      </c>
      <c r="D9" s="23"/>
      <c r="E9" s="22">
        <f>C9+D9</f>
        <v>12346.889999999998</v>
      </c>
      <c r="F9" s="22">
        <f t="shared" si="0"/>
        <v>11123.47</v>
      </c>
      <c r="G9" s="25"/>
    </row>
    <row r="10" spans="1:7">
      <c r="A10" s="16" t="s">
        <v>11</v>
      </c>
      <c r="B10" s="11"/>
      <c r="C10" s="26">
        <f>SUM(C5:C9)</f>
        <v>66930.679999999993</v>
      </c>
      <c r="D10" s="27">
        <f>SUM(D5:D9)</f>
        <v>0</v>
      </c>
      <c r="E10" s="27">
        <f>SUM(E5:E9)</f>
        <v>66930.679999999993</v>
      </c>
      <c r="F10" s="27">
        <f>SUM(F5:F9)</f>
        <v>56830.159999999996</v>
      </c>
      <c r="G10" s="25"/>
    </row>
    <row r="11" spans="1:7">
      <c r="A11" s="11"/>
      <c r="B11" s="11"/>
      <c r="C11" s="22"/>
      <c r="D11" s="23"/>
      <c r="E11" s="24"/>
      <c r="F11" s="24"/>
      <c r="G11" s="25"/>
    </row>
    <row r="12" spans="1:7">
      <c r="A12" s="16" t="s">
        <v>12</v>
      </c>
      <c r="B12" s="11"/>
      <c r="C12" s="22">
        <v>6662.5</v>
      </c>
      <c r="D12" s="23"/>
      <c r="E12" s="24">
        <f>C12+D12</f>
        <v>6662.5</v>
      </c>
      <c r="F12" s="24">
        <v>4227.22</v>
      </c>
      <c r="G12" s="25"/>
    </row>
    <row r="13" spans="1:7">
      <c r="A13" s="16" t="s">
        <v>13</v>
      </c>
      <c r="B13" s="11"/>
      <c r="C13" s="22">
        <v>4655.47</v>
      </c>
      <c r="D13" s="23"/>
      <c r="E13" s="24">
        <f t="shared" ref="E13:E20" si="1">C13+D13</f>
        <v>4655.47</v>
      </c>
      <c r="F13" s="24">
        <v>4742.8100000000004</v>
      </c>
      <c r="G13" s="25"/>
    </row>
    <row r="14" spans="1:7">
      <c r="A14" s="16" t="s">
        <v>108</v>
      </c>
      <c r="B14" s="11"/>
      <c r="C14" s="22"/>
      <c r="D14" s="23"/>
      <c r="E14" s="24">
        <f t="shared" si="1"/>
        <v>0</v>
      </c>
      <c r="F14" s="24">
        <v>0</v>
      </c>
      <c r="G14" s="25"/>
    </row>
    <row r="15" spans="1:7">
      <c r="A15" s="16" t="s">
        <v>14</v>
      </c>
      <c r="B15" s="11"/>
      <c r="C15" s="22"/>
      <c r="D15" s="23"/>
      <c r="E15" s="24"/>
      <c r="F15" s="24"/>
      <c r="G15" s="25"/>
    </row>
    <row r="16" spans="1:7">
      <c r="A16" s="11"/>
      <c r="B16" s="11" t="s">
        <v>15</v>
      </c>
      <c r="C16" s="22">
        <v>8411</v>
      </c>
      <c r="D16" s="23"/>
      <c r="E16" s="24">
        <f t="shared" si="1"/>
        <v>8411</v>
      </c>
      <c r="F16" s="24">
        <v>4332</v>
      </c>
      <c r="G16" s="25"/>
    </row>
    <row r="17" spans="1:8">
      <c r="A17" s="11"/>
      <c r="B17" s="11" t="s">
        <v>16</v>
      </c>
      <c r="C17" s="22">
        <v>3889</v>
      </c>
      <c r="D17" s="23"/>
      <c r="E17" s="24">
        <f t="shared" si="1"/>
        <v>3889</v>
      </c>
      <c r="F17" s="24">
        <v>2754</v>
      </c>
      <c r="G17" s="25"/>
    </row>
    <row r="18" spans="1:8">
      <c r="A18" s="11"/>
      <c r="B18" s="11" t="s">
        <v>17</v>
      </c>
      <c r="C18" s="22">
        <v>1560</v>
      </c>
      <c r="D18" s="23"/>
      <c r="E18" s="24">
        <f t="shared" si="1"/>
        <v>1560</v>
      </c>
      <c r="F18" s="24">
        <v>60</v>
      </c>
      <c r="G18" s="25"/>
      <c r="H18" s="1"/>
    </row>
    <row r="19" spans="1:8">
      <c r="A19" s="11"/>
      <c r="B19" s="11" t="s">
        <v>18</v>
      </c>
      <c r="C19" s="22">
        <f>E66</f>
        <v>0</v>
      </c>
      <c r="D19" s="23"/>
      <c r="E19" s="24">
        <f t="shared" si="1"/>
        <v>0</v>
      </c>
      <c r="F19" s="24">
        <v>0</v>
      </c>
      <c r="G19" s="25"/>
    </row>
    <row r="20" spans="1:8">
      <c r="A20" s="11"/>
      <c r="B20" s="11" t="s">
        <v>121</v>
      </c>
      <c r="C20" s="22"/>
      <c r="D20" s="22">
        <f>E94-C40-D40</f>
        <v>0</v>
      </c>
      <c r="E20" s="24">
        <f t="shared" si="1"/>
        <v>0</v>
      </c>
      <c r="F20" s="24">
        <v>23100</v>
      </c>
    </row>
    <row r="21" spans="1:8" ht="20" thickBot="1">
      <c r="A21" s="16" t="s">
        <v>19</v>
      </c>
      <c r="B21" s="11"/>
      <c r="C21" s="28">
        <f>SUM(C10:C20)</f>
        <v>92108.65</v>
      </c>
      <c r="D21" s="29">
        <f>SUM(D10:D20)</f>
        <v>0</v>
      </c>
      <c r="E21" s="29">
        <f>SUM(E10:E20)</f>
        <v>92108.65</v>
      </c>
      <c r="F21" s="29">
        <f>SUM(F10:F20)</f>
        <v>96046.19</v>
      </c>
      <c r="G21" s="25"/>
    </row>
    <row r="22" spans="1:8" ht="17" thickTop="1">
      <c r="A22" s="11"/>
      <c r="B22" s="11"/>
      <c r="C22" s="30"/>
      <c r="D22" s="31"/>
      <c r="E22" s="32"/>
      <c r="F22" s="32"/>
      <c r="G22" s="25"/>
    </row>
    <row r="23" spans="1:8">
      <c r="A23" s="16" t="s">
        <v>20</v>
      </c>
      <c r="B23" s="11"/>
      <c r="C23" s="22"/>
      <c r="D23" s="23"/>
      <c r="E23" s="24"/>
      <c r="F23" s="24"/>
    </row>
    <row r="24" spans="1:8">
      <c r="A24" s="16" t="s">
        <v>14</v>
      </c>
      <c r="B24" s="11"/>
      <c r="C24" s="22"/>
      <c r="D24" s="23"/>
      <c r="E24" s="24"/>
      <c r="F24" s="24"/>
      <c r="G24" s="25"/>
    </row>
    <row r="25" spans="1:8">
      <c r="A25" s="11"/>
      <c r="B25" s="33" t="s">
        <v>21</v>
      </c>
      <c r="C25" s="22">
        <v>42783</v>
      </c>
      <c r="D25" s="23"/>
      <c r="E25" s="24">
        <f>C25+D25</f>
        <v>42783</v>
      </c>
      <c r="F25" s="24">
        <v>41678</v>
      </c>
    </row>
    <row r="26" spans="1:8">
      <c r="A26" s="11"/>
      <c r="B26" s="33" t="s">
        <v>22</v>
      </c>
      <c r="C26" s="22">
        <v>3889</v>
      </c>
      <c r="D26" s="23"/>
      <c r="E26" s="24">
        <f t="shared" ref="E26:E31" si="2">C26+D26</f>
        <v>3889</v>
      </c>
      <c r="F26" s="24">
        <v>2754</v>
      </c>
      <c r="G26" s="25"/>
    </row>
    <row r="27" spans="1:8">
      <c r="A27" s="11"/>
      <c r="B27" s="11" t="s">
        <v>23</v>
      </c>
      <c r="C27" s="22">
        <v>7986.53</v>
      </c>
      <c r="D27" s="23"/>
      <c r="E27" s="24">
        <f t="shared" si="2"/>
        <v>7986.53</v>
      </c>
      <c r="F27" s="24">
        <v>6157.25</v>
      </c>
      <c r="G27" s="25"/>
    </row>
    <row r="28" spans="1:8">
      <c r="A28" s="11"/>
      <c r="B28" s="11" t="s">
        <v>24</v>
      </c>
      <c r="C28" s="22">
        <v>20241.78</v>
      </c>
      <c r="D28" s="23"/>
      <c r="E28" s="24">
        <f t="shared" si="2"/>
        <v>20241.78</v>
      </c>
      <c r="F28" s="24">
        <v>15038.13</v>
      </c>
    </row>
    <row r="29" spans="1:8">
      <c r="A29" s="11"/>
      <c r="B29" s="11" t="s">
        <v>25</v>
      </c>
      <c r="C29" s="22">
        <v>706.32</v>
      </c>
      <c r="D29" s="23"/>
      <c r="E29" s="24">
        <f t="shared" si="2"/>
        <v>706.32</v>
      </c>
      <c r="F29" s="24">
        <v>167.66</v>
      </c>
    </row>
    <row r="30" spans="1:8">
      <c r="A30" s="11"/>
      <c r="B30" s="11" t="s">
        <v>26</v>
      </c>
      <c r="C30" s="22">
        <v>2120</v>
      </c>
      <c r="D30" s="23"/>
      <c r="E30" s="24">
        <f t="shared" si="2"/>
        <v>2120</v>
      </c>
      <c r="F30" s="24">
        <v>1146</v>
      </c>
      <c r="G30" s="25"/>
    </row>
    <row r="31" spans="1:8">
      <c r="B31" s="11" t="s">
        <v>27</v>
      </c>
      <c r="C31" s="22">
        <v>825</v>
      </c>
      <c r="D31" s="23"/>
      <c r="E31" s="24">
        <f t="shared" si="2"/>
        <v>825</v>
      </c>
      <c r="F31" s="24">
        <v>0</v>
      </c>
    </row>
    <row r="32" spans="1:8" ht="17" thickBot="1">
      <c r="A32" s="11"/>
      <c r="B32" s="11"/>
      <c r="C32" s="34">
        <f>SUM(C25:C31)</f>
        <v>78551.63</v>
      </c>
      <c r="D32" s="35">
        <f>SUM(D25:D31)</f>
        <v>0</v>
      </c>
      <c r="E32" s="35">
        <f>SUM(E25:E31)</f>
        <v>78551.63</v>
      </c>
      <c r="F32" s="35">
        <f>SUM(F25:F31)</f>
        <v>66941.040000000008</v>
      </c>
      <c r="G32" s="25"/>
    </row>
    <row r="33" spans="1:7" ht="17" thickTop="1">
      <c r="A33" s="16"/>
      <c r="B33" s="11"/>
      <c r="C33" s="36"/>
      <c r="D33" s="36"/>
      <c r="E33" s="37"/>
      <c r="F33" s="38"/>
    </row>
    <row r="34" spans="1:7">
      <c r="A34" t="s">
        <v>28</v>
      </c>
      <c r="C34" s="39">
        <f>C21-C32</f>
        <v>13557.01999999999</v>
      </c>
      <c r="D34" s="39">
        <f>D21-D32</f>
        <v>0</v>
      </c>
      <c r="E34" s="40">
        <f>C34+D34</f>
        <v>13557.01999999999</v>
      </c>
      <c r="F34" s="39">
        <f>F21-F32</f>
        <v>29105.149999999994</v>
      </c>
    </row>
    <row r="35" spans="1:7">
      <c r="A35" s="41" t="s">
        <v>29</v>
      </c>
      <c r="C35" s="39"/>
      <c r="D35" s="39"/>
      <c r="E35" s="40"/>
      <c r="F35" s="39"/>
      <c r="G35" s="25"/>
    </row>
    <row r="36" spans="1:7">
      <c r="B36" t="s">
        <v>30</v>
      </c>
      <c r="C36" s="39"/>
      <c r="D36" s="39">
        <f>E138*-1</f>
        <v>-10248</v>
      </c>
      <c r="E36" s="40">
        <f t="shared" ref="E36:E39" si="3">C36+D36</f>
        <v>-10248</v>
      </c>
      <c r="F36" s="39">
        <v>0</v>
      </c>
    </row>
    <row r="37" spans="1:7">
      <c r="B37" t="s">
        <v>31</v>
      </c>
      <c r="C37" s="39"/>
      <c r="D37" s="39">
        <f>1971*-2</f>
        <v>-3942</v>
      </c>
      <c r="E37" s="40">
        <f t="shared" si="3"/>
        <v>-3942</v>
      </c>
      <c r="F37" s="39">
        <v>0</v>
      </c>
    </row>
    <row r="38" spans="1:7">
      <c r="B38" t="s">
        <v>32</v>
      </c>
      <c r="C38" s="39"/>
      <c r="D38" s="39">
        <v>14190</v>
      </c>
      <c r="E38" s="40">
        <f t="shared" si="3"/>
        <v>14190</v>
      </c>
      <c r="F38" s="39">
        <v>0</v>
      </c>
    </row>
    <row r="39" spans="1:7">
      <c r="A39" s="42"/>
      <c r="B39" s="4" t="s">
        <v>33</v>
      </c>
      <c r="C39" s="39"/>
      <c r="D39" s="39"/>
      <c r="E39" s="40">
        <f t="shared" si="3"/>
        <v>0</v>
      </c>
      <c r="F39" s="39">
        <v>-15000</v>
      </c>
    </row>
    <row r="40" spans="1:7">
      <c r="C40" s="43"/>
      <c r="D40" s="39"/>
      <c r="E40" s="40"/>
      <c r="F40" s="44"/>
    </row>
    <row r="41" spans="1:7" ht="20" thickBot="1">
      <c r="A41" s="45" t="s">
        <v>35</v>
      </c>
      <c r="B41" s="45"/>
      <c r="C41" s="46">
        <f>C34+C37</f>
        <v>13557.01999999999</v>
      </c>
      <c r="D41" s="46">
        <f>SUM(D34:D40)</f>
        <v>0</v>
      </c>
      <c r="E41" s="46">
        <f>SUM(C41:D41)</f>
        <v>13557.01999999999</v>
      </c>
      <c r="F41" s="46">
        <f>F34+F37+F38+F39</f>
        <v>14105.149999999994</v>
      </c>
    </row>
    <row r="42" spans="1:7" ht="17" thickTop="1">
      <c r="F42" s="1"/>
    </row>
    <row r="43" spans="1:7">
      <c r="A43" s="11" t="s">
        <v>122</v>
      </c>
      <c r="F43" s="1"/>
    </row>
    <row r="44" spans="1:7">
      <c r="F44" s="1"/>
    </row>
    <row r="45" spans="1:7">
      <c r="B45" s="47"/>
      <c r="D45" s="47"/>
      <c r="E45" s="47"/>
      <c r="F45" s="48"/>
      <c r="G45" s="47"/>
    </row>
    <row r="46" spans="1:7">
      <c r="B46" s="47"/>
      <c r="D46" s="47"/>
      <c r="E46" s="47"/>
      <c r="F46" s="48"/>
      <c r="G46" s="47"/>
    </row>
    <row r="49" spans="1:7">
      <c r="A49" s="47" t="s">
        <v>36</v>
      </c>
      <c r="C49" s="47" t="s">
        <v>37</v>
      </c>
    </row>
    <row r="50" spans="1:7" ht="18">
      <c r="A50" s="49" t="s">
        <v>0</v>
      </c>
      <c r="C50" s="2"/>
      <c r="D50" s="2"/>
      <c r="E50" s="2"/>
      <c r="F50" s="50"/>
      <c r="G50" s="3"/>
    </row>
    <row r="51" spans="1:7">
      <c r="C51" s="2"/>
      <c r="D51" s="2"/>
      <c r="E51" s="2"/>
      <c r="F51" s="51"/>
      <c r="G51" s="3"/>
    </row>
    <row r="52" spans="1:7">
      <c r="A52" s="52" t="s">
        <v>38</v>
      </c>
      <c r="B52" s="21"/>
      <c r="C52" s="12" t="s">
        <v>1</v>
      </c>
      <c r="D52" s="13" t="s">
        <v>2</v>
      </c>
      <c r="E52" s="105">
        <v>2022</v>
      </c>
      <c r="F52" s="14">
        <v>2021</v>
      </c>
    </row>
    <row r="53" spans="1:7">
      <c r="A53" s="21"/>
      <c r="B53" s="21"/>
      <c r="C53" s="12" t="s">
        <v>4</v>
      </c>
      <c r="D53" s="13" t="s">
        <v>4</v>
      </c>
      <c r="E53" s="13" t="s">
        <v>4</v>
      </c>
      <c r="F53" s="17" t="s">
        <v>4</v>
      </c>
    </row>
    <row r="54" spans="1:7">
      <c r="A54" s="33" t="s">
        <v>39</v>
      </c>
      <c r="B54" s="33"/>
      <c r="C54" s="53"/>
      <c r="D54" s="54"/>
      <c r="E54" s="55"/>
      <c r="F54" s="57"/>
      <c r="G54" s="56"/>
    </row>
    <row r="55" spans="1:7">
      <c r="A55" s="33"/>
      <c r="B55" s="21" t="s">
        <v>6</v>
      </c>
      <c r="C55" s="93">
        <v>33342.12999999999</v>
      </c>
      <c r="D55" s="94"/>
      <c r="E55" s="95">
        <f t="shared" ref="E55:E60" si="4">SUM(C55:D55)</f>
        <v>33342.12999999999</v>
      </c>
      <c r="F55" s="96">
        <v>29989.97</v>
      </c>
      <c r="G55" s="56"/>
    </row>
    <row r="56" spans="1:7">
      <c r="A56" s="33"/>
      <c r="B56" s="21" t="s">
        <v>8</v>
      </c>
      <c r="C56" s="93">
        <v>14218.260000000002</v>
      </c>
      <c r="D56" s="94"/>
      <c r="E56" s="95">
        <f t="shared" si="4"/>
        <v>14218.260000000002</v>
      </c>
      <c r="F56" s="96">
        <v>11533.92</v>
      </c>
      <c r="G56" s="56"/>
    </row>
    <row r="57" spans="1:7">
      <c r="A57" s="33"/>
      <c r="B57" s="21" t="s">
        <v>7</v>
      </c>
      <c r="C57" s="93">
        <v>6297.3</v>
      </c>
      <c r="D57" s="97"/>
      <c r="E57" s="95">
        <f t="shared" si="4"/>
        <v>6297.3</v>
      </c>
      <c r="F57" s="96">
        <v>3558.95</v>
      </c>
      <c r="G57" s="56"/>
    </row>
    <row r="58" spans="1:7">
      <c r="A58" s="33"/>
      <c r="B58" s="21" t="s">
        <v>9</v>
      </c>
      <c r="C58" s="93">
        <v>726.1</v>
      </c>
      <c r="D58" s="94"/>
      <c r="E58" s="95">
        <f t="shared" si="4"/>
        <v>726.1</v>
      </c>
      <c r="F58" s="96">
        <v>623.85</v>
      </c>
      <c r="G58" s="56"/>
    </row>
    <row r="59" spans="1:7">
      <c r="A59" s="21"/>
      <c r="B59" s="33" t="s">
        <v>40</v>
      </c>
      <c r="C59" s="93">
        <v>12346.889999999998</v>
      </c>
      <c r="D59" s="94"/>
      <c r="E59" s="95">
        <f t="shared" si="4"/>
        <v>12346.889999999998</v>
      </c>
      <c r="F59" s="96">
        <v>11123.47</v>
      </c>
      <c r="G59" s="56"/>
    </row>
    <row r="60" spans="1:7">
      <c r="A60" s="21" t="s">
        <v>41</v>
      </c>
      <c r="B60" s="21"/>
      <c r="C60" s="93">
        <v>14190</v>
      </c>
      <c r="D60" s="94"/>
      <c r="E60" s="95">
        <f t="shared" si="4"/>
        <v>14190</v>
      </c>
      <c r="F60" s="96">
        <v>0</v>
      </c>
      <c r="G60" s="56"/>
    </row>
    <row r="61" spans="1:7">
      <c r="A61" s="21"/>
      <c r="B61" s="21"/>
      <c r="C61" s="93"/>
      <c r="D61" s="94"/>
      <c r="E61" s="95"/>
      <c r="F61" s="96"/>
      <c r="G61" s="56"/>
    </row>
    <row r="62" spans="1:7">
      <c r="A62" s="33"/>
      <c r="B62" s="33"/>
      <c r="C62" s="98">
        <f>SUM(C55:C61)</f>
        <v>81120.679999999993</v>
      </c>
      <c r="D62" s="98">
        <f>SUM(D55:D61)</f>
        <v>0</v>
      </c>
      <c r="E62" s="98">
        <f>SUM(E55:E61)</f>
        <v>81120.679999999993</v>
      </c>
      <c r="F62" s="99">
        <f>SUM(F55:F61)</f>
        <v>56830.159999999996</v>
      </c>
      <c r="G62" s="56"/>
    </row>
    <row r="63" spans="1:7">
      <c r="A63" s="33"/>
      <c r="B63" s="33"/>
      <c r="C63" s="93"/>
      <c r="D63" s="94"/>
      <c r="E63" s="95"/>
      <c r="F63" s="96"/>
      <c r="G63" s="56"/>
    </row>
    <row r="64" spans="1:7">
      <c r="A64" s="33" t="s">
        <v>42</v>
      </c>
      <c r="B64" s="21"/>
      <c r="C64" s="93">
        <v>8411</v>
      </c>
      <c r="D64" s="94"/>
      <c r="E64" s="95">
        <f>SUM(C64:D64)</f>
        <v>8411</v>
      </c>
      <c r="F64" s="96">
        <v>4332</v>
      </c>
      <c r="G64" s="56"/>
    </row>
    <row r="65" spans="1:7">
      <c r="A65" s="33"/>
      <c r="B65" s="33" t="s">
        <v>43</v>
      </c>
      <c r="C65" s="93">
        <v>1560</v>
      </c>
      <c r="D65" s="93"/>
      <c r="E65" s="95">
        <f>SUM(C65:D65)</f>
        <v>1560</v>
      </c>
      <c r="F65" s="96">
        <v>60</v>
      </c>
      <c r="G65" s="56"/>
    </row>
    <row r="66" spans="1:7">
      <c r="A66" s="33"/>
      <c r="B66" s="58" t="s">
        <v>44</v>
      </c>
      <c r="C66" s="93">
        <v>0</v>
      </c>
      <c r="D66" s="93"/>
      <c r="E66" s="95">
        <f>SUM(C66:D66)</f>
        <v>0</v>
      </c>
      <c r="F66" s="96"/>
      <c r="G66" s="56"/>
    </row>
    <row r="67" spans="1:7">
      <c r="A67" s="33"/>
      <c r="B67" s="33"/>
      <c r="C67" s="98">
        <f>SUM(C64:C66)</f>
        <v>9971</v>
      </c>
      <c r="D67" s="98">
        <f>SUM(D64:D66)</f>
        <v>0</v>
      </c>
      <c r="E67" s="98">
        <f>SUM(E64:E66)</f>
        <v>9971</v>
      </c>
      <c r="F67" s="99">
        <f>SUM(F64:F66)</f>
        <v>4392</v>
      </c>
      <c r="G67" s="56"/>
    </row>
    <row r="68" spans="1:7">
      <c r="A68" s="33"/>
      <c r="B68" s="33"/>
      <c r="C68" s="93"/>
      <c r="D68" s="94"/>
      <c r="E68" s="95"/>
      <c r="F68" s="96"/>
      <c r="G68" s="56"/>
    </row>
    <row r="69" spans="1:7">
      <c r="A69" s="33" t="s">
        <v>12</v>
      </c>
      <c r="B69" s="33"/>
      <c r="C69" s="93"/>
      <c r="D69" s="94"/>
      <c r="E69" s="95"/>
      <c r="F69" s="96"/>
      <c r="G69" s="56"/>
    </row>
    <row r="70" spans="1:7">
      <c r="A70" s="33"/>
      <c r="B70" s="33" t="s">
        <v>45</v>
      </c>
      <c r="C70" s="93">
        <v>119.85</v>
      </c>
      <c r="D70" s="94"/>
      <c r="E70" s="95">
        <f t="shared" ref="E70:E79" si="5">SUM(C70:D70)</f>
        <v>119.85</v>
      </c>
      <c r="F70" s="96">
        <v>146.72</v>
      </c>
      <c r="G70" s="56"/>
    </row>
    <row r="71" spans="1:7">
      <c r="A71" s="21"/>
      <c r="B71" s="21" t="s">
        <v>46</v>
      </c>
      <c r="C71" s="93">
        <v>81.75</v>
      </c>
      <c r="D71" s="94"/>
      <c r="E71" s="95">
        <f t="shared" si="5"/>
        <v>81.75</v>
      </c>
      <c r="F71" s="96">
        <v>0</v>
      </c>
      <c r="G71" s="56"/>
    </row>
    <row r="72" spans="1:7">
      <c r="A72" s="21"/>
      <c r="B72" s="33" t="s">
        <v>47</v>
      </c>
      <c r="C72" s="93">
        <v>0</v>
      </c>
      <c r="D72" s="94"/>
      <c r="E72" s="95">
        <f>SUM(C72:D72)</f>
        <v>0</v>
      </c>
      <c r="F72" s="100">
        <v>0</v>
      </c>
      <c r="G72" s="56"/>
    </row>
    <row r="73" spans="1:7">
      <c r="A73" s="33"/>
      <c r="B73" s="33" t="s">
        <v>48</v>
      </c>
      <c r="C73" s="93">
        <v>1715.9</v>
      </c>
      <c r="D73" s="94"/>
      <c r="E73" s="95">
        <f>SUM(C73:D73)</f>
        <v>1715.9</v>
      </c>
      <c r="F73" s="94">
        <v>0</v>
      </c>
    </row>
    <row r="74" spans="1:7">
      <c r="A74" s="33"/>
      <c r="B74" s="33" t="s">
        <v>49</v>
      </c>
      <c r="C74" s="93">
        <v>0</v>
      </c>
      <c r="D74" s="94"/>
      <c r="E74" s="95">
        <f>SUM(C74:D74)</f>
        <v>0</v>
      </c>
      <c r="F74" s="101">
        <v>0</v>
      </c>
    </row>
    <row r="75" spans="1:7">
      <c r="A75" s="33"/>
      <c r="B75" s="33" t="s">
        <v>50</v>
      </c>
      <c r="C75" s="93">
        <v>32</v>
      </c>
      <c r="D75" s="94"/>
      <c r="E75" s="95">
        <f t="shared" si="5"/>
        <v>32</v>
      </c>
      <c r="F75" s="94">
        <v>0</v>
      </c>
    </row>
    <row r="76" spans="1:7">
      <c r="A76" s="33"/>
      <c r="B76" s="33" t="s">
        <v>51</v>
      </c>
      <c r="C76" s="93">
        <v>25</v>
      </c>
      <c r="D76" s="94"/>
      <c r="E76" s="95">
        <f t="shared" si="5"/>
        <v>25</v>
      </c>
      <c r="F76" s="94">
        <v>0</v>
      </c>
    </row>
    <row r="77" spans="1:7">
      <c r="A77" s="33"/>
      <c r="B77" s="33" t="s">
        <v>52</v>
      </c>
      <c r="C77" s="93">
        <v>0</v>
      </c>
      <c r="D77" s="94"/>
      <c r="E77" s="95">
        <f t="shared" si="5"/>
        <v>0</v>
      </c>
      <c r="F77" s="94">
        <v>0</v>
      </c>
    </row>
    <row r="78" spans="1:7">
      <c r="A78" s="33"/>
      <c r="B78" s="33" t="s">
        <v>53</v>
      </c>
      <c r="C78" s="93">
        <v>4688</v>
      </c>
      <c r="D78" s="94"/>
      <c r="E78" s="95">
        <f t="shared" si="5"/>
        <v>4688</v>
      </c>
      <c r="F78" s="94">
        <v>3980.5</v>
      </c>
    </row>
    <row r="79" spans="1:7">
      <c r="A79" s="33"/>
      <c r="B79" s="33" t="s">
        <v>54</v>
      </c>
      <c r="C79" s="93">
        <v>0</v>
      </c>
      <c r="D79" s="94"/>
      <c r="E79" s="95">
        <f t="shared" si="5"/>
        <v>0</v>
      </c>
      <c r="F79" s="94">
        <v>100</v>
      </c>
    </row>
    <row r="80" spans="1:7">
      <c r="A80" s="33"/>
      <c r="B80" s="33"/>
      <c r="C80" s="98">
        <f>SUM(C70:C79)</f>
        <v>6662.5</v>
      </c>
      <c r="D80" s="98">
        <f>SUM(D70:D79)</f>
        <v>0</v>
      </c>
      <c r="E80" s="98">
        <f>SUM(E70:E79)</f>
        <v>6662.5</v>
      </c>
      <c r="F80" s="98">
        <f>SUM(F70:F79)</f>
        <v>4227.22</v>
      </c>
    </row>
    <row r="81" spans="1:6">
      <c r="A81" s="33"/>
      <c r="B81" s="33"/>
      <c r="C81" s="93"/>
      <c r="D81" s="94"/>
      <c r="E81" s="95"/>
      <c r="F81" s="94"/>
    </row>
    <row r="82" spans="1:6">
      <c r="A82" s="33" t="s">
        <v>55</v>
      </c>
      <c r="B82" s="33"/>
      <c r="C82" s="93"/>
      <c r="D82" s="94"/>
      <c r="E82" s="95"/>
      <c r="F82" s="101"/>
    </row>
    <row r="83" spans="1:6">
      <c r="A83" s="33"/>
      <c r="B83" s="33" t="s">
        <v>111</v>
      </c>
      <c r="C83" s="93">
        <v>822.01</v>
      </c>
      <c r="D83" s="94"/>
      <c r="E83" s="95">
        <f t="shared" ref="E83:E88" si="6">SUM(C83:D83)</f>
        <v>822.01</v>
      </c>
      <c r="F83" s="94">
        <v>1695.54</v>
      </c>
    </row>
    <row r="84" spans="1:6">
      <c r="A84" s="33"/>
      <c r="B84" s="33" t="s">
        <v>56</v>
      </c>
      <c r="C84" s="93">
        <v>1660.36</v>
      </c>
      <c r="D84" s="94"/>
      <c r="E84" s="95">
        <f t="shared" si="6"/>
        <v>1660.36</v>
      </c>
      <c r="F84" s="94">
        <v>1674.9</v>
      </c>
    </row>
    <row r="85" spans="1:6">
      <c r="A85" s="33"/>
      <c r="B85" s="33" t="s">
        <v>119</v>
      </c>
      <c r="C85" s="93">
        <v>1253.3000000000002</v>
      </c>
      <c r="D85" s="94"/>
      <c r="E85" s="95">
        <f t="shared" si="6"/>
        <v>1253.3000000000002</v>
      </c>
      <c r="F85" s="94">
        <v>968.44</v>
      </c>
    </row>
    <row r="86" spans="1:6">
      <c r="A86" s="33"/>
      <c r="B86" s="33" t="s">
        <v>120</v>
      </c>
      <c r="C86" s="93">
        <v>393.7</v>
      </c>
      <c r="D86" s="93"/>
      <c r="E86" s="95">
        <f t="shared" si="6"/>
        <v>393.7</v>
      </c>
      <c r="F86" s="94">
        <v>388.93</v>
      </c>
    </row>
    <row r="87" spans="1:6">
      <c r="A87" s="33"/>
      <c r="B87" s="33" t="s">
        <v>112</v>
      </c>
      <c r="C87" s="93">
        <v>526.1</v>
      </c>
      <c r="D87" s="93"/>
      <c r="E87" s="95">
        <f t="shared" si="6"/>
        <v>526.1</v>
      </c>
      <c r="F87" s="94">
        <v>0</v>
      </c>
    </row>
    <row r="88" spans="1:6">
      <c r="A88" s="33"/>
      <c r="B88" s="33" t="s">
        <v>57</v>
      </c>
      <c r="C88" s="93"/>
      <c r="D88" s="94"/>
      <c r="E88" s="95">
        <f t="shared" si="6"/>
        <v>0</v>
      </c>
      <c r="F88" s="94">
        <v>15</v>
      </c>
    </row>
    <row r="89" spans="1:6">
      <c r="A89" s="33"/>
      <c r="B89" s="33"/>
      <c r="C89" s="98">
        <f>SUM(C83:C88)</f>
        <v>4655.47</v>
      </c>
      <c r="D89" s="98">
        <f>SUM(D83:D88)</f>
        <v>0</v>
      </c>
      <c r="E89" s="98">
        <f>SUM(E83:E88)</f>
        <v>4655.47</v>
      </c>
      <c r="F89" s="98">
        <f>SUM(F83:F88)</f>
        <v>4742.8100000000004</v>
      </c>
    </row>
    <row r="90" spans="1:6">
      <c r="A90" s="33"/>
      <c r="B90" s="33"/>
      <c r="C90" s="93"/>
      <c r="D90" s="94"/>
      <c r="E90" s="95"/>
      <c r="F90" s="94"/>
    </row>
    <row r="91" spans="1:6">
      <c r="A91" s="33" t="s">
        <v>58</v>
      </c>
      <c r="B91" s="33"/>
      <c r="C91" s="93"/>
      <c r="D91" s="94"/>
      <c r="E91" s="95"/>
      <c r="F91" s="94"/>
    </row>
    <row r="92" spans="1:6">
      <c r="A92" s="33"/>
      <c r="B92" s="33" t="s">
        <v>59</v>
      </c>
      <c r="C92" s="93">
        <v>3889</v>
      </c>
      <c r="D92" s="93"/>
      <c r="E92" s="95">
        <f>SUM(C92:D92)</f>
        <v>3889</v>
      </c>
      <c r="F92" s="94">
        <v>2754</v>
      </c>
    </row>
    <row r="93" spans="1:6">
      <c r="A93" s="33"/>
      <c r="B93" s="33" t="s">
        <v>118</v>
      </c>
      <c r="C93" s="93"/>
      <c r="D93" s="94">
        <v>10000</v>
      </c>
      <c r="E93" s="95">
        <f>SUM(C93:D93)</f>
        <v>10000</v>
      </c>
      <c r="F93" s="94"/>
    </row>
    <row r="94" spans="1:6">
      <c r="A94" s="33"/>
      <c r="B94" s="33" t="s">
        <v>34</v>
      </c>
      <c r="C94" s="93"/>
      <c r="D94" s="94">
        <f>Q84</f>
        <v>0</v>
      </c>
      <c r="E94" s="95">
        <f>SUM(C94:D94)</f>
        <v>0</v>
      </c>
      <c r="F94" s="94">
        <v>23100</v>
      </c>
    </row>
    <row r="95" spans="1:6" ht="17" thickBot="1">
      <c r="A95" s="33"/>
      <c r="B95" s="33"/>
      <c r="C95" s="102"/>
      <c r="D95" s="103"/>
      <c r="E95" s="103"/>
      <c r="F95" s="104"/>
    </row>
    <row r="96" spans="1:6">
      <c r="A96" s="33"/>
      <c r="B96" s="33"/>
      <c r="C96" s="93"/>
      <c r="D96" s="94"/>
      <c r="E96" s="94"/>
      <c r="F96" s="94"/>
    </row>
    <row r="97" spans="1:7">
      <c r="A97" s="59" t="s">
        <v>19</v>
      </c>
      <c r="B97" s="21"/>
      <c r="C97" s="93">
        <f>C62+C67+C80+C89+C92+C94</f>
        <v>106298.65</v>
      </c>
      <c r="D97" s="94">
        <f>D62+D67+D80+D89+D92+D94</f>
        <v>0</v>
      </c>
      <c r="E97" s="94">
        <f>E62+E67+E80+E89+E92+E93+E94</f>
        <v>116298.65</v>
      </c>
      <c r="F97" s="94">
        <f>F62+F67+F80+F89+F92+F94</f>
        <v>96046.19</v>
      </c>
    </row>
    <row r="98" spans="1:7" ht="17" thickBot="1">
      <c r="A98" s="21"/>
      <c r="B98" s="21"/>
      <c r="C98" s="102"/>
      <c r="D98" s="103"/>
      <c r="E98" s="103"/>
      <c r="F98" s="103"/>
    </row>
    <row r="99" spans="1:7">
      <c r="C99" s="4"/>
      <c r="D99" s="4"/>
      <c r="E99" s="4"/>
      <c r="F99" s="61"/>
      <c r="G99" s="61"/>
    </row>
    <row r="100" spans="1:7" ht="18">
      <c r="A100" s="49" t="s">
        <v>0</v>
      </c>
      <c r="C100" s="4"/>
      <c r="D100" s="4"/>
      <c r="E100" s="4"/>
      <c r="F100" s="4"/>
      <c r="G100" s="60"/>
    </row>
    <row r="101" spans="1:7">
      <c r="A101" s="52" t="s">
        <v>60</v>
      </c>
      <c r="C101" s="62" t="s">
        <v>1</v>
      </c>
      <c r="D101" s="63" t="s">
        <v>2</v>
      </c>
      <c r="E101" s="14">
        <v>2022</v>
      </c>
      <c r="F101" s="64">
        <v>2021</v>
      </c>
    </row>
    <row r="102" spans="1:7">
      <c r="C102" s="62" t="s">
        <v>4</v>
      </c>
      <c r="D102" s="63" t="s">
        <v>4</v>
      </c>
      <c r="E102" s="65" t="s">
        <v>4</v>
      </c>
      <c r="F102" s="62" t="s">
        <v>4</v>
      </c>
    </row>
    <row r="103" spans="1:7">
      <c r="A103" s="21" t="s">
        <v>61</v>
      </c>
      <c r="B103" s="21"/>
      <c r="C103" s="66"/>
      <c r="D103" s="66"/>
      <c r="E103" s="67"/>
      <c r="F103" s="66"/>
    </row>
    <row r="104" spans="1:7">
      <c r="A104" s="21"/>
      <c r="B104" s="21" t="s">
        <v>62</v>
      </c>
      <c r="C104" s="66">
        <v>42783</v>
      </c>
      <c r="D104" s="66"/>
      <c r="E104" s="67">
        <f>C104+D104</f>
        <v>42783</v>
      </c>
      <c r="F104" s="66">
        <v>41678</v>
      </c>
    </row>
    <row r="105" spans="1:7">
      <c r="A105" s="21"/>
      <c r="B105" s="21" t="s">
        <v>63</v>
      </c>
      <c r="C105" s="66">
        <v>3889</v>
      </c>
      <c r="D105" s="66"/>
      <c r="E105" s="67">
        <f>C105+D105</f>
        <v>3889</v>
      </c>
      <c r="F105" s="66">
        <v>2754</v>
      </c>
    </row>
    <row r="106" spans="1:7">
      <c r="C106" s="68">
        <f>SUM(C104:C105)</f>
        <v>46672</v>
      </c>
      <c r="D106" s="68">
        <f>SUM(D104:D105)</f>
        <v>0</v>
      </c>
      <c r="E106" s="69">
        <f>SUM(E104:E105)</f>
        <v>46672</v>
      </c>
      <c r="F106" s="68">
        <f>SUM(F104:F105)</f>
        <v>44432</v>
      </c>
    </row>
    <row r="107" spans="1:7">
      <c r="A107" s="21" t="s">
        <v>64</v>
      </c>
      <c r="B107" s="21"/>
      <c r="C107" s="66"/>
      <c r="D107" s="66"/>
      <c r="E107" s="67"/>
      <c r="F107" s="66"/>
    </row>
    <row r="108" spans="1:7">
      <c r="A108" s="21"/>
      <c r="B108" s="21" t="s">
        <v>65</v>
      </c>
      <c r="C108" s="66">
        <v>1767.25</v>
      </c>
      <c r="D108" s="66"/>
      <c r="E108" s="67">
        <f>C108+D108</f>
        <v>1767.25</v>
      </c>
      <c r="F108" s="66">
        <v>1437.01</v>
      </c>
    </row>
    <row r="109" spans="1:7">
      <c r="A109" s="21"/>
      <c r="B109" s="21" t="s">
        <v>66</v>
      </c>
      <c r="C109" s="66">
        <f>Q108</f>
        <v>0</v>
      </c>
      <c r="D109" s="66"/>
      <c r="E109" s="67">
        <f>C109+D109</f>
        <v>0</v>
      </c>
      <c r="F109" s="66">
        <v>0</v>
      </c>
    </row>
    <row r="110" spans="1:7">
      <c r="B110" s="21" t="s">
        <v>67</v>
      </c>
      <c r="C110" s="66">
        <v>6219.28</v>
      </c>
      <c r="D110" s="66"/>
      <c r="E110" s="67">
        <f>C110+D110</f>
        <v>6219.28</v>
      </c>
      <c r="F110" s="66">
        <v>4720.24</v>
      </c>
    </row>
    <row r="111" spans="1:7">
      <c r="C111" s="68">
        <f>SUM(C108:C110)</f>
        <v>7986.53</v>
      </c>
      <c r="D111" s="68">
        <f>SUM(D108:D110)</f>
        <v>0</v>
      </c>
      <c r="E111" s="68">
        <f>SUM(E108:E110)</f>
        <v>7986.53</v>
      </c>
      <c r="F111" s="68">
        <f>SUM(F108:F110)</f>
        <v>6157.25</v>
      </c>
    </row>
    <row r="112" spans="1:7">
      <c r="C112" s="66"/>
      <c r="D112" s="66"/>
      <c r="E112" s="67"/>
      <c r="F112" s="66"/>
    </row>
    <row r="113" spans="1:6">
      <c r="B113" s="21" t="s">
        <v>68</v>
      </c>
      <c r="C113" s="66">
        <v>706.32</v>
      </c>
      <c r="D113" s="67"/>
      <c r="E113" s="66">
        <f>C113+D113</f>
        <v>706.32</v>
      </c>
      <c r="F113" s="67">
        <v>167.66</v>
      </c>
    </row>
    <row r="114" spans="1:6">
      <c r="A114" s="21"/>
      <c r="B114" s="21" t="s">
        <v>69</v>
      </c>
      <c r="C114" s="66">
        <v>465.09</v>
      </c>
      <c r="D114" s="66"/>
      <c r="E114" s="66">
        <f t="shared" ref="E114:E118" si="7">C114+D114</f>
        <v>465.09</v>
      </c>
      <c r="F114" s="67">
        <v>408.17</v>
      </c>
    </row>
    <row r="115" spans="1:6">
      <c r="A115" s="21"/>
      <c r="B115" s="21" t="s">
        <v>70</v>
      </c>
      <c r="C115" s="66">
        <v>2307.1800000000003</v>
      </c>
      <c r="D115" s="66"/>
      <c r="E115" s="66">
        <f t="shared" si="7"/>
        <v>2307.1800000000003</v>
      </c>
      <c r="F115" s="67">
        <v>2340.2199999999998</v>
      </c>
    </row>
    <row r="116" spans="1:6">
      <c r="A116" s="21"/>
      <c r="B116" s="21" t="s">
        <v>71</v>
      </c>
      <c r="C116" s="66">
        <v>2074.2099999999996</v>
      </c>
      <c r="D116" s="66"/>
      <c r="E116" s="66">
        <f t="shared" si="7"/>
        <v>2074.2099999999996</v>
      </c>
      <c r="F116" s="67">
        <v>2002.64</v>
      </c>
    </row>
    <row r="117" spans="1:6">
      <c r="A117" s="21"/>
      <c r="B117" s="21" t="s">
        <v>72</v>
      </c>
      <c r="C117" s="66">
        <v>4058.96</v>
      </c>
      <c r="D117" s="66"/>
      <c r="E117" s="66">
        <f t="shared" si="7"/>
        <v>4058.96</v>
      </c>
      <c r="F117" s="67">
        <v>1542.57</v>
      </c>
    </row>
    <row r="118" spans="1:6">
      <c r="A118" s="21"/>
      <c r="B118" s="21" t="s">
        <v>73</v>
      </c>
      <c r="C118" s="66">
        <v>744.18000000000006</v>
      </c>
      <c r="D118" s="66"/>
      <c r="E118" s="66">
        <f t="shared" si="7"/>
        <v>744.18000000000006</v>
      </c>
      <c r="F118" s="67">
        <v>590</v>
      </c>
    </row>
    <row r="119" spans="1:6">
      <c r="A119" s="21"/>
      <c r="B119" s="21" t="s">
        <v>74</v>
      </c>
      <c r="C119" s="66">
        <v>859.4899999999999</v>
      </c>
      <c r="D119" s="66"/>
      <c r="E119" s="66">
        <f>C119+D119</f>
        <v>859.4899999999999</v>
      </c>
      <c r="F119" s="67">
        <v>301.25</v>
      </c>
    </row>
    <row r="120" spans="1:6">
      <c r="A120" s="21"/>
      <c r="B120" s="21" t="s">
        <v>75</v>
      </c>
      <c r="C120" s="66">
        <v>447.46999999999997</v>
      </c>
      <c r="D120" s="66"/>
      <c r="E120" s="66">
        <f>C120+D120</f>
        <v>447.46999999999997</v>
      </c>
      <c r="F120" s="67">
        <v>519.52</v>
      </c>
    </row>
    <row r="121" spans="1:6">
      <c r="A121" s="21"/>
      <c r="B121" s="21" t="s">
        <v>76</v>
      </c>
      <c r="C121" s="66">
        <v>574.46</v>
      </c>
      <c r="D121" s="66"/>
      <c r="E121" s="66">
        <f>C121+D121</f>
        <v>574.46</v>
      </c>
      <c r="F121" s="67">
        <v>2041.74</v>
      </c>
    </row>
    <row r="122" spans="1:6">
      <c r="A122" s="21"/>
      <c r="B122" s="21" t="s">
        <v>77</v>
      </c>
      <c r="C122" s="66">
        <v>2934.25</v>
      </c>
      <c r="D122" s="66"/>
      <c r="E122" s="66">
        <f>C122+D122</f>
        <v>2934.25</v>
      </c>
      <c r="F122" s="67">
        <v>661.89</v>
      </c>
    </row>
    <row r="123" spans="1:6">
      <c r="A123" s="21" t="s">
        <v>78</v>
      </c>
      <c r="B123" s="21"/>
      <c r="C123" s="66"/>
      <c r="D123" s="66"/>
      <c r="E123" s="66"/>
      <c r="F123" s="67"/>
    </row>
    <row r="124" spans="1:6">
      <c r="A124" s="21"/>
      <c r="B124" s="21" t="s">
        <v>79</v>
      </c>
      <c r="C124" s="66">
        <v>842.15</v>
      </c>
      <c r="D124" s="66"/>
      <c r="E124" s="66">
        <f>C124+D124</f>
        <v>842.15</v>
      </c>
      <c r="F124" s="67">
        <v>426.87</v>
      </c>
    </row>
    <row r="125" spans="1:6">
      <c r="A125" s="21"/>
      <c r="B125" s="21" t="s">
        <v>80</v>
      </c>
      <c r="C125" s="66">
        <v>0</v>
      </c>
      <c r="D125" s="66"/>
      <c r="E125" s="66">
        <f>C125+D125</f>
        <v>0</v>
      </c>
      <c r="F125" s="67">
        <v>45</v>
      </c>
    </row>
    <row r="126" spans="1:6">
      <c r="A126" s="21"/>
      <c r="B126" s="21" t="s">
        <v>81</v>
      </c>
      <c r="C126" s="66">
        <v>4934.3399999999992</v>
      </c>
      <c r="D126" s="66"/>
      <c r="E126" s="66">
        <f>C126+D126</f>
        <v>4934.3399999999992</v>
      </c>
      <c r="F126" s="67">
        <v>4158.26</v>
      </c>
    </row>
    <row r="127" spans="1:6">
      <c r="C127" s="68">
        <f>SUM(C113:C126)</f>
        <v>20948.099999999995</v>
      </c>
      <c r="D127" s="68">
        <f>SUM(D114:D126)</f>
        <v>0</v>
      </c>
      <c r="E127" s="68">
        <f>SUM(E113:E126)</f>
        <v>20948.099999999995</v>
      </c>
      <c r="F127" s="68">
        <f>SUM(F113:F126)</f>
        <v>15205.789999999999</v>
      </c>
    </row>
    <row r="128" spans="1:6">
      <c r="C128" s="66"/>
      <c r="D128" s="66"/>
      <c r="E128" s="66"/>
      <c r="F128" s="67"/>
    </row>
    <row r="129" spans="1:6">
      <c r="A129" s="21"/>
      <c r="B129" s="21" t="s">
        <v>82</v>
      </c>
      <c r="C129" s="66">
        <f>Q117</f>
        <v>0</v>
      </c>
      <c r="D129" s="66"/>
      <c r="E129" s="66">
        <f>C129+D129</f>
        <v>0</v>
      </c>
      <c r="F129" s="67">
        <v>0</v>
      </c>
    </row>
    <row r="130" spans="1:6">
      <c r="A130" s="21"/>
      <c r="B130" s="21" t="s">
        <v>48</v>
      </c>
      <c r="C130" s="66">
        <v>825</v>
      </c>
      <c r="D130" s="66"/>
      <c r="E130" s="66">
        <f>C130+D130</f>
        <v>825</v>
      </c>
      <c r="F130" s="66">
        <v>0</v>
      </c>
    </row>
    <row r="131" spans="1:6">
      <c r="A131" s="21"/>
      <c r="B131" s="21" t="s">
        <v>47</v>
      </c>
      <c r="C131" s="66">
        <f>Q118</f>
        <v>0</v>
      </c>
      <c r="D131" s="66"/>
      <c r="E131" s="66">
        <f>C131+D131</f>
        <v>0</v>
      </c>
      <c r="F131" s="66">
        <v>0</v>
      </c>
    </row>
    <row r="132" spans="1:6">
      <c r="C132" s="68">
        <f>SUM(C129:C131)</f>
        <v>825</v>
      </c>
      <c r="D132" s="68">
        <f>SUM(D129:D131)</f>
        <v>0</v>
      </c>
      <c r="E132" s="68">
        <f>SUM(E129:E131)</f>
        <v>825</v>
      </c>
      <c r="F132" s="68">
        <f>SUM(F129:F131)</f>
        <v>0</v>
      </c>
    </row>
    <row r="133" spans="1:6">
      <c r="C133" s="66"/>
      <c r="D133" s="66"/>
      <c r="E133" s="66"/>
      <c r="F133" s="66"/>
    </row>
    <row r="134" spans="1:6">
      <c r="A134" s="70" t="s">
        <v>113</v>
      </c>
      <c r="B134" s="71"/>
      <c r="C134" s="66"/>
      <c r="D134" s="66"/>
      <c r="E134" s="66"/>
      <c r="F134" s="66"/>
    </row>
    <row r="135" spans="1:6">
      <c r="A135" s="21"/>
      <c r="B135" s="21" t="s">
        <v>83</v>
      </c>
      <c r="C135" s="66">
        <v>2120</v>
      </c>
      <c r="D135" s="66"/>
      <c r="E135" s="66">
        <f>C135+D135</f>
        <v>2120</v>
      </c>
      <c r="F135" s="67">
        <v>1146</v>
      </c>
    </row>
    <row r="136" spans="1:6">
      <c r="A136" s="21"/>
      <c r="B136" s="21"/>
      <c r="C136" s="68">
        <f>SUM(C135:C135)</f>
        <v>2120</v>
      </c>
      <c r="D136" s="68">
        <f>SUM(D135:D135)</f>
        <v>0</v>
      </c>
      <c r="E136" s="68">
        <f>SUM(E135:E135)</f>
        <v>2120</v>
      </c>
      <c r="F136" s="68">
        <f>SUM(F135:F135)</f>
        <v>1146</v>
      </c>
    </row>
    <row r="137" spans="1:6">
      <c r="A137" s="11"/>
      <c r="B137" s="11"/>
      <c r="C137" s="72"/>
      <c r="D137" s="72"/>
      <c r="E137" s="72"/>
      <c r="F137" s="72"/>
    </row>
    <row r="138" spans="1:6">
      <c r="A138" s="11" t="s">
        <v>84</v>
      </c>
      <c r="B138" s="11"/>
      <c r="C138" s="72"/>
      <c r="D138" s="72">
        <v>10248</v>
      </c>
      <c r="E138" s="72">
        <f>SUM(C138:D138)</f>
        <v>10248</v>
      </c>
      <c r="F138" s="72">
        <v>0</v>
      </c>
    </row>
    <row r="139" spans="1:6">
      <c r="B139" s="11" t="s">
        <v>116</v>
      </c>
      <c r="C139" s="72"/>
      <c r="D139" s="72">
        <v>3942</v>
      </c>
      <c r="E139" s="72">
        <f>SUM(C139:D139)</f>
        <v>3942</v>
      </c>
      <c r="F139" s="72"/>
    </row>
    <row r="140" spans="1:6">
      <c r="B140" s="11" t="s">
        <v>117</v>
      </c>
      <c r="C140" s="72"/>
      <c r="D140" s="72"/>
      <c r="E140" s="72">
        <v>0</v>
      </c>
      <c r="F140" s="72">
        <v>15000</v>
      </c>
    </row>
    <row r="141" spans="1:6">
      <c r="A141" s="47"/>
      <c r="B141" s="47"/>
      <c r="C141" s="73">
        <f>SUM(C138:C140)</f>
        <v>0</v>
      </c>
      <c r="D141" s="73">
        <f>SUM(D138:D140)</f>
        <v>14190</v>
      </c>
      <c r="E141" s="73">
        <f>SUM(C141:D141)</f>
        <v>14190</v>
      </c>
      <c r="F141" s="73">
        <f>SUM(F138:F140)</f>
        <v>15000</v>
      </c>
    </row>
    <row r="142" spans="1:6" ht="17" thickBot="1">
      <c r="C142" s="72"/>
      <c r="D142" s="72"/>
      <c r="E142" s="72"/>
      <c r="F142" s="72"/>
    </row>
    <row r="143" spans="1:6">
      <c r="A143" s="33"/>
      <c r="B143" s="33"/>
      <c r="C143" s="74"/>
      <c r="D143" s="74"/>
      <c r="E143" s="74"/>
      <c r="F143" s="74"/>
    </row>
    <row r="144" spans="1:6">
      <c r="A144" s="41" t="s">
        <v>85</v>
      </c>
      <c r="C144" s="66">
        <f>C106+C111+C127+C132+C136+C141</f>
        <v>78551.62999999999</v>
      </c>
      <c r="D144" s="66">
        <f t="shared" ref="D144:E144" si="8">D106+D111+D127+D132+D136+D141</f>
        <v>14190</v>
      </c>
      <c r="E144" s="66">
        <f t="shared" si="8"/>
        <v>92741.62999999999</v>
      </c>
      <c r="F144" s="66">
        <f>F106+F111+F127+F132+F136+F141</f>
        <v>81941.039999999994</v>
      </c>
    </row>
    <row r="145" spans="1:7" ht="17" thickBot="1">
      <c r="A145" s="33"/>
      <c r="B145" s="33"/>
      <c r="C145" s="75"/>
      <c r="D145" s="75"/>
      <c r="E145" s="75"/>
      <c r="F145" s="75"/>
    </row>
    <row r="146" spans="1:7" ht="17" thickTop="1">
      <c r="A146" s="33"/>
      <c r="B146" s="33"/>
      <c r="C146" s="76"/>
      <c r="D146" s="76"/>
      <c r="E146" s="76"/>
      <c r="F146" s="76"/>
      <c r="G146" s="76"/>
    </row>
    <row r="147" spans="1:7">
      <c r="A147" s="33" t="s">
        <v>86</v>
      </c>
      <c r="B147" s="33" t="s">
        <v>87</v>
      </c>
      <c r="C147" s="76"/>
      <c r="D147" s="76"/>
      <c r="E147" s="76"/>
      <c r="F147" s="76"/>
      <c r="G147" s="76"/>
    </row>
    <row r="148" spans="1:7">
      <c r="A148" s="33" t="s">
        <v>88</v>
      </c>
      <c r="B148" s="33" t="s">
        <v>110</v>
      </c>
      <c r="C148" s="76"/>
      <c r="D148" s="76"/>
      <c r="E148" s="76"/>
      <c r="F148" s="76"/>
      <c r="G148" s="76"/>
    </row>
    <row r="149" spans="1:7">
      <c r="A149" s="33"/>
      <c r="B149" s="33" t="s">
        <v>109</v>
      </c>
      <c r="C149" s="76"/>
      <c r="D149" s="76"/>
      <c r="E149" s="76"/>
      <c r="F149" s="76"/>
      <c r="G149" s="76"/>
    </row>
    <row r="150" spans="1:7">
      <c r="A150" s="33"/>
      <c r="B150" s="33"/>
      <c r="C150" s="76"/>
      <c r="D150" s="76"/>
      <c r="E150" s="76"/>
      <c r="F150" s="76"/>
      <c r="G150" s="76"/>
    </row>
    <row r="151" spans="1:7" ht="18">
      <c r="A151" s="77" t="s">
        <v>89</v>
      </c>
      <c r="B151" s="11"/>
      <c r="C151" s="78"/>
      <c r="D151" s="78"/>
      <c r="F151" s="79"/>
    </row>
    <row r="152" spans="1:7">
      <c r="A152" s="11"/>
      <c r="B152" s="78"/>
      <c r="C152" s="80"/>
      <c r="D152" s="80"/>
      <c r="E152" s="6"/>
      <c r="F152" s="80"/>
      <c r="G152" s="6"/>
    </row>
    <row r="153" spans="1:7">
      <c r="A153" s="81" t="s">
        <v>123</v>
      </c>
      <c r="B153" s="11"/>
      <c r="C153" s="82">
        <v>32541.040000000001</v>
      </c>
      <c r="D153" s="82"/>
      <c r="E153" s="82"/>
      <c r="F153" s="82"/>
      <c r="G153" s="6"/>
    </row>
    <row r="154" spans="1:7">
      <c r="A154" s="11"/>
      <c r="B154" s="78" t="s">
        <v>115</v>
      </c>
      <c r="C154" s="82">
        <v>0</v>
      </c>
      <c r="D154" s="82"/>
      <c r="E154" s="82"/>
      <c r="F154" s="82"/>
      <c r="G154" s="6"/>
    </row>
    <row r="155" spans="1:7">
      <c r="A155" s="11"/>
      <c r="B155" s="78" t="s">
        <v>38</v>
      </c>
      <c r="C155" s="82">
        <f>E97</f>
        <v>116298.65</v>
      </c>
      <c r="D155" s="82"/>
      <c r="E155" s="82"/>
      <c r="F155" s="82"/>
      <c r="G155" s="6"/>
    </row>
    <row r="156" spans="1:7">
      <c r="A156" s="11"/>
      <c r="B156" s="78" t="s">
        <v>90</v>
      </c>
      <c r="C156" s="82">
        <v>0</v>
      </c>
      <c r="D156" s="82"/>
      <c r="E156" s="82"/>
      <c r="F156" s="82"/>
      <c r="G156" s="6"/>
    </row>
    <row r="157" spans="1:7">
      <c r="A157" s="11"/>
      <c r="B157" s="78" t="s">
        <v>91</v>
      </c>
      <c r="C157" s="83"/>
      <c r="D157" s="82">
        <f>SUM(C153:C156)</f>
        <v>148839.69</v>
      </c>
      <c r="E157" s="82"/>
      <c r="F157" s="82"/>
      <c r="G157" s="6"/>
    </row>
    <row r="158" spans="1:7">
      <c r="A158" s="11"/>
      <c r="B158" s="78"/>
      <c r="C158" s="82"/>
      <c r="D158" s="82"/>
      <c r="E158" s="82"/>
      <c r="F158" s="82"/>
      <c r="G158" s="6"/>
    </row>
    <row r="159" spans="1:7">
      <c r="A159" s="11"/>
      <c r="B159" s="78" t="s">
        <v>60</v>
      </c>
      <c r="C159" s="82">
        <f>E144</f>
        <v>92741.62999999999</v>
      </c>
      <c r="D159" s="82"/>
      <c r="E159" s="82"/>
      <c r="F159" s="82"/>
      <c r="G159" s="6"/>
    </row>
    <row r="160" spans="1:7">
      <c r="A160" s="11"/>
      <c r="B160" s="11" t="s">
        <v>92</v>
      </c>
      <c r="C160" s="82">
        <v>0</v>
      </c>
      <c r="D160" s="82"/>
      <c r="E160" s="82"/>
      <c r="F160" s="82"/>
      <c r="G160" s="6"/>
    </row>
    <row r="161" spans="1:7">
      <c r="A161" s="11"/>
      <c r="B161" s="78" t="s">
        <v>91</v>
      </c>
      <c r="C161" s="83"/>
      <c r="D161" s="82">
        <f>SUM(C159:C160)*-1</f>
        <v>-92741.62999999999</v>
      </c>
      <c r="E161" s="82"/>
      <c r="F161" s="82"/>
      <c r="G161" s="6"/>
    </row>
    <row r="162" spans="1:7">
      <c r="A162" s="11"/>
      <c r="B162" s="78"/>
      <c r="C162" s="82"/>
      <c r="D162" s="82"/>
      <c r="E162" s="82"/>
      <c r="F162" s="82"/>
      <c r="G162" s="6"/>
    </row>
    <row r="163" spans="1:7" ht="17" thickBot="1">
      <c r="A163" s="81" t="s">
        <v>93</v>
      </c>
      <c r="B163" s="11"/>
      <c r="C163" s="82"/>
      <c r="D163" s="84">
        <f>SUM(D155:D162)</f>
        <v>56098.060000000012</v>
      </c>
      <c r="E163" s="82"/>
      <c r="F163" s="82"/>
      <c r="G163" s="6"/>
    </row>
    <row r="164" spans="1:7" ht="17" thickTop="1">
      <c r="A164" s="11"/>
      <c r="B164" s="11"/>
      <c r="C164" s="82"/>
      <c r="D164" s="82"/>
      <c r="E164" s="82"/>
      <c r="F164" s="82"/>
      <c r="G164" s="85"/>
    </row>
    <row r="165" spans="1:7">
      <c r="A165" s="81" t="s">
        <v>107</v>
      </c>
      <c r="B165" s="11"/>
      <c r="C165" s="11"/>
      <c r="D165" s="78">
        <v>56098.06</v>
      </c>
      <c r="E165" s="82"/>
      <c r="F165" s="82"/>
      <c r="G165" s="6"/>
    </row>
    <row r="166" spans="1:7">
      <c r="A166" s="11"/>
      <c r="B166" s="78" t="s">
        <v>114</v>
      </c>
      <c r="C166" s="11"/>
      <c r="D166" s="78">
        <v>0</v>
      </c>
      <c r="E166" s="82"/>
      <c r="F166" s="82"/>
      <c r="G166" s="6"/>
    </row>
    <row r="167" spans="1:7" ht="17" thickBot="1">
      <c r="A167" s="11"/>
      <c r="B167" s="11"/>
      <c r="C167" s="11"/>
      <c r="D167" s="86">
        <f>SUM(D165:D166)</f>
        <v>56098.06</v>
      </c>
      <c r="E167" s="82"/>
      <c r="F167" s="82"/>
      <c r="G167" s="6"/>
    </row>
    <row r="168" spans="1:7" ht="17" thickTop="1">
      <c r="A168" s="87"/>
      <c r="B168" s="11"/>
      <c r="C168" s="82"/>
      <c r="D168" s="82"/>
      <c r="E168" s="82"/>
      <c r="F168" s="82"/>
      <c r="G168" s="6"/>
    </row>
    <row r="169" spans="1:7">
      <c r="A169" s="11"/>
      <c r="B169" s="11"/>
      <c r="C169" s="82"/>
      <c r="D169" s="82"/>
      <c r="E169" s="82"/>
      <c r="F169" s="82"/>
      <c r="G169" s="6"/>
    </row>
    <row r="170" spans="1:7" ht="19">
      <c r="A170" s="88" t="s">
        <v>94</v>
      </c>
      <c r="B170" s="11"/>
      <c r="C170" s="82"/>
      <c r="D170" s="82"/>
      <c r="E170" s="82"/>
      <c r="F170" s="82"/>
      <c r="G170" s="6"/>
    </row>
    <row r="171" spans="1:7">
      <c r="A171" s="11"/>
      <c r="B171" s="11"/>
      <c r="C171" s="106" t="s">
        <v>1</v>
      </c>
      <c r="D171" s="106" t="s">
        <v>2</v>
      </c>
      <c r="E171" s="105">
        <v>2022</v>
      </c>
      <c r="F171" s="105">
        <v>2021</v>
      </c>
      <c r="G171" s="6"/>
    </row>
    <row r="172" spans="1:7">
      <c r="A172" s="16" t="s">
        <v>95</v>
      </c>
      <c r="B172" s="11"/>
      <c r="C172" s="106" t="s">
        <v>4</v>
      </c>
      <c r="D172" s="106" t="s">
        <v>4</v>
      </c>
      <c r="E172" s="106" t="s">
        <v>4</v>
      </c>
      <c r="F172" s="106" t="s">
        <v>4</v>
      </c>
      <c r="G172" s="6"/>
    </row>
    <row r="173" spans="1:7">
      <c r="A173" s="79"/>
      <c r="B173" s="79" t="s">
        <v>96</v>
      </c>
      <c r="C173" s="82">
        <f>D165</f>
        <v>56098.06</v>
      </c>
      <c r="D173" s="82">
        <v>0</v>
      </c>
      <c r="E173" s="82">
        <f>C173+D173</f>
        <v>56098.06</v>
      </c>
      <c r="F173" s="5">
        <v>32541.040000000001</v>
      </c>
      <c r="G173" s="6"/>
    </row>
    <row r="174" spans="1:7">
      <c r="A174" s="79"/>
      <c r="B174" s="79" t="s">
        <v>97</v>
      </c>
      <c r="C174" s="82">
        <f>C160</f>
        <v>0</v>
      </c>
      <c r="D174" s="82"/>
      <c r="E174" s="82">
        <f>C174+D174</f>
        <v>0</v>
      </c>
      <c r="F174" s="5">
        <v>0</v>
      </c>
      <c r="G174" s="6"/>
    </row>
    <row r="175" spans="1:7">
      <c r="A175" s="79"/>
      <c r="B175" s="79" t="s">
        <v>98</v>
      </c>
      <c r="C175" s="82"/>
      <c r="D175" s="82">
        <v>0</v>
      </c>
      <c r="E175" s="82">
        <f>C175+D175</f>
        <v>0</v>
      </c>
      <c r="F175" s="82">
        <v>0</v>
      </c>
      <c r="G175" s="6"/>
    </row>
    <row r="176" spans="1:7" ht="17" thickBot="1">
      <c r="A176" s="79"/>
      <c r="B176" s="79"/>
      <c r="C176" s="89">
        <f>SUM(C173:C175)</f>
        <v>56098.06</v>
      </c>
      <c r="D176" s="89">
        <f>SUM(D173:D175)</f>
        <v>0</v>
      </c>
      <c r="E176" s="89">
        <f>SUM(E173:E175)</f>
        <v>56098.06</v>
      </c>
      <c r="F176" s="89">
        <f>SUM(F173:F175)</f>
        <v>32541.040000000001</v>
      </c>
      <c r="G176" s="6"/>
    </row>
    <row r="177" spans="1:8">
      <c r="A177" s="79"/>
      <c r="B177" s="79"/>
      <c r="C177" s="82"/>
      <c r="D177" s="82"/>
      <c r="E177" s="82"/>
      <c r="F177" s="82"/>
      <c r="G177" s="6"/>
    </row>
    <row r="178" spans="1:8">
      <c r="A178" s="79"/>
      <c r="B178" s="79"/>
      <c r="C178" s="82"/>
      <c r="D178" s="82"/>
      <c r="E178" s="82"/>
      <c r="F178" s="82"/>
      <c r="G178" s="6"/>
    </row>
    <row r="179" spans="1:8">
      <c r="A179" s="90" t="s">
        <v>99</v>
      </c>
      <c r="B179" s="79"/>
      <c r="C179" s="82"/>
      <c r="D179" s="82"/>
      <c r="E179" s="82"/>
      <c r="F179" s="82"/>
      <c r="G179" s="6"/>
    </row>
    <row r="180" spans="1:8">
      <c r="A180" s="79"/>
      <c r="B180" s="79" t="s">
        <v>100</v>
      </c>
      <c r="C180" s="82"/>
      <c r="D180" s="82">
        <v>11971</v>
      </c>
      <c r="E180" s="82">
        <f>C180+D180</f>
        <v>11971</v>
      </c>
      <c r="F180" s="82">
        <v>11971</v>
      </c>
      <c r="G180" s="6"/>
    </row>
    <row r="181" spans="1:8">
      <c r="A181" s="79"/>
      <c r="B181" s="79" t="s">
        <v>101</v>
      </c>
      <c r="C181" s="82"/>
      <c r="D181" s="82">
        <v>20000</v>
      </c>
      <c r="E181" s="82">
        <f>C181+D181</f>
        <v>20000</v>
      </c>
      <c r="F181" s="82">
        <v>20000</v>
      </c>
      <c r="G181" s="6"/>
    </row>
    <row r="182" spans="1:8">
      <c r="A182" s="79"/>
      <c r="B182" s="79" t="s">
        <v>102</v>
      </c>
      <c r="C182" s="82">
        <v>20554</v>
      </c>
      <c r="D182" s="82"/>
      <c r="E182" s="82">
        <f>C182+D182</f>
        <v>20554</v>
      </c>
      <c r="F182" s="82">
        <v>30554</v>
      </c>
      <c r="G182" s="6"/>
    </row>
    <row r="183" spans="1:8">
      <c r="A183" s="79"/>
      <c r="B183" s="79" t="s">
        <v>103</v>
      </c>
      <c r="C183" s="82">
        <v>34830</v>
      </c>
      <c r="D183" s="82"/>
      <c r="E183" s="82">
        <f>C183+D183</f>
        <v>34830</v>
      </c>
      <c r="F183" s="82">
        <v>34830</v>
      </c>
      <c r="G183" s="6"/>
    </row>
    <row r="184" spans="1:8">
      <c r="A184" s="79"/>
      <c r="B184" s="79" t="s">
        <v>104</v>
      </c>
      <c r="C184" s="82"/>
      <c r="D184" s="82">
        <v>13000</v>
      </c>
      <c r="E184" s="82">
        <f>C184+D184</f>
        <v>13000</v>
      </c>
      <c r="F184" s="82">
        <v>13000</v>
      </c>
      <c r="G184" s="6"/>
    </row>
    <row r="185" spans="1:8" ht="17" thickBot="1">
      <c r="A185" s="79"/>
      <c r="B185" s="79"/>
      <c r="C185" s="89">
        <f>SUM(C180:C184)</f>
        <v>55384</v>
      </c>
      <c r="D185" s="89">
        <f>SUM(D180:D184)</f>
        <v>44971</v>
      </c>
      <c r="E185" s="89">
        <f>SUM(E180:E184)</f>
        <v>100355</v>
      </c>
      <c r="F185" s="89">
        <f>SUM(F180:F184)</f>
        <v>110355</v>
      </c>
      <c r="G185" s="6"/>
    </row>
    <row r="186" spans="1:8">
      <c r="A186" s="79"/>
      <c r="B186" s="79"/>
      <c r="C186" s="82"/>
      <c r="D186" s="82"/>
      <c r="E186" s="82"/>
      <c r="F186" s="82"/>
      <c r="G186" s="6"/>
    </row>
    <row r="187" spans="1:8" ht="17" thickBot="1">
      <c r="A187" s="16" t="s">
        <v>105</v>
      </c>
      <c r="B187" s="11"/>
      <c r="C187" s="82"/>
      <c r="D187" s="82"/>
      <c r="E187" s="91">
        <f>E176+E185</f>
        <v>156453.06</v>
      </c>
      <c r="F187" s="91">
        <f>F176+F185</f>
        <v>142896.04</v>
      </c>
      <c r="G187" s="6"/>
      <c r="H187" s="5"/>
    </row>
    <row r="188" spans="1:8" ht="17" thickTop="1">
      <c r="A188" s="11"/>
      <c r="B188" s="11"/>
      <c r="C188" s="82"/>
      <c r="D188" s="82"/>
      <c r="E188" s="82"/>
      <c r="F188" s="82"/>
      <c r="G188" s="6"/>
    </row>
    <row r="189" spans="1:8">
      <c r="A189" s="11"/>
      <c r="B189" s="11"/>
      <c r="C189" s="82"/>
      <c r="D189" s="82"/>
      <c r="E189" s="82"/>
      <c r="F189" s="82"/>
      <c r="G189" s="6"/>
    </row>
    <row r="190" spans="1:8">
      <c r="A190" s="90" t="s">
        <v>106</v>
      </c>
      <c r="B190" s="79"/>
      <c r="C190" s="82"/>
      <c r="D190" s="82"/>
      <c r="E190" s="82"/>
      <c r="F190" s="82"/>
      <c r="G190" s="6"/>
    </row>
    <row r="191" spans="1:8">
      <c r="A191" s="92"/>
      <c r="B191" s="79" t="s">
        <v>100</v>
      </c>
      <c r="C191" s="82"/>
      <c r="D191" s="82">
        <v>17189.04</v>
      </c>
      <c r="E191" s="82">
        <f>C191+D191</f>
        <v>17189.04</v>
      </c>
      <c r="F191" s="1">
        <v>18671.439999999999</v>
      </c>
      <c r="G191" s="6"/>
    </row>
    <row r="192" spans="1:8">
      <c r="A192" s="92"/>
      <c r="B192" s="79" t="s">
        <v>101</v>
      </c>
      <c r="C192" s="82"/>
      <c r="D192" s="82">
        <v>17755.22</v>
      </c>
      <c r="E192" s="82">
        <f>C192+D192</f>
        <v>17755.22</v>
      </c>
      <c r="F192" s="1">
        <v>20049.169999999998</v>
      </c>
      <c r="G192" s="6"/>
    </row>
    <row r="193" spans="1:7">
      <c r="A193" s="79"/>
      <c r="B193" s="79" t="s">
        <v>102</v>
      </c>
      <c r="C193" s="82">
        <v>48734.44</v>
      </c>
      <c r="D193" s="82"/>
      <c r="E193" s="82">
        <f>C193+D193</f>
        <v>48734.44</v>
      </c>
      <c r="F193" s="1">
        <v>65998.759999999995</v>
      </c>
      <c r="G193" s="6"/>
    </row>
    <row r="194" spans="1:7">
      <c r="A194" s="79"/>
      <c r="B194" s="79" t="s">
        <v>103</v>
      </c>
      <c r="C194" s="82">
        <v>47676.94</v>
      </c>
      <c r="D194" s="82"/>
      <c r="E194" s="82">
        <f>C194+D194</f>
        <v>47676.94</v>
      </c>
      <c r="F194" s="1">
        <v>55473.06</v>
      </c>
      <c r="G194" s="6"/>
    </row>
    <row r="195" spans="1:7">
      <c r="A195" s="79"/>
      <c r="B195" s="79" t="s">
        <v>104</v>
      </c>
      <c r="C195" s="82"/>
      <c r="D195" s="82">
        <v>13973.11</v>
      </c>
      <c r="E195" s="82">
        <f>C195+D195</f>
        <v>13973.11</v>
      </c>
      <c r="F195" s="1">
        <v>16254.12</v>
      </c>
      <c r="G195" s="6"/>
    </row>
    <row r="196" spans="1:7" ht="17" thickBot="1">
      <c r="A196" s="79"/>
      <c r="B196" s="79"/>
      <c r="C196" s="89">
        <f>SUM(C191:C195)</f>
        <v>96411.38</v>
      </c>
      <c r="D196" s="89">
        <f>SUM(D191:D195)</f>
        <v>48917.37</v>
      </c>
      <c r="E196" s="89">
        <f>SUM(E191:E195)</f>
        <v>145328.75</v>
      </c>
      <c r="F196" s="89">
        <f>SUM(F191:F195)</f>
        <v>176446.55</v>
      </c>
      <c r="G196" s="6"/>
    </row>
  </sheetData>
  <pageMargins left="0.31496062992125984" right="0.31496062992125984" top="0.55118110236220474" bottom="0.55118110236220474" header="0.23622047244094491" footer="0.31496062992125984"/>
  <pageSetup paperSize="9" orientation="portrait" horizontalDpi="0" verticalDpi="0"/>
  <headerFooter>
    <oddHeader>&amp;L&amp;20Steep Church Accounts - Year ended 31 December 2022</oddHeader>
    <oddFooter>&amp;LDraft 3&amp;C-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3957-105D-CB40-B83A-F793CA62DB1C}">
  <dimension ref="A1"/>
  <sheetViews>
    <sheetView workbookViewId="0"/>
  </sheetViews>
  <sheetFormatPr baseColWidth="10" defaultRowHeight="16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2023-01-03T11:10:33Z</dcterms:created>
  <dcterms:modified xsi:type="dcterms:W3CDTF">2023-02-06T16:05:29Z</dcterms:modified>
</cp:coreProperties>
</file>